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OZPOČTY 2018\Horka Michal\"/>
    </mc:Choice>
  </mc:AlternateContent>
  <xr:revisionPtr revIDLastSave="0" documentId="8_{8CCF96FA-3EFA-4E8E-ABBE-6600023FDDA0}" xr6:coauthVersionLast="32" xr6:coauthVersionMax="32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'01 001 Pol'!$A$1:$W$189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20" i="1" s="1"/>
  <c r="I56" i="1"/>
  <c r="I55" i="1"/>
  <c r="I54" i="1"/>
  <c r="I53" i="1"/>
  <c r="I52" i="1"/>
  <c r="I51" i="1"/>
  <c r="I50" i="1"/>
  <c r="I49" i="1"/>
  <c r="G41" i="1"/>
  <c r="F41" i="1"/>
  <c r="G40" i="1"/>
  <c r="H40" i="1" s="1"/>
  <c r="I40" i="1" s="1"/>
  <c r="F40" i="1"/>
  <c r="G39" i="1"/>
  <c r="F39" i="1"/>
  <c r="G188" i="12"/>
  <c r="BA179" i="12"/>
  <c r="BA177" i="12"/>
  <c r="BA173" i="12"/>
  <c r="BA100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6" i="12"/>
  <c r="M26" i="12" s="1"/>
  <c r="I26" i="12"/>
  <c r="K26" i="12"/>
  <c r="O26" i="12"/>
  <c r="Q26" i="12"/>
  <c r="V26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3" i="12"/>
  <c r="G32" i="12" s="1"/>
  <c r="I33" i="12"/>
  <c r="I32" i="12" s="1"/>
  <c r="K33" i="12"/>
  <c r="K32" i="12" s="1"/>
  <c r="O33" i="12"/>
  <c r="O32" i="12" s="1"/>
  <c r="Q33" i="12"/>
  <c r="Q32" i="12" s="1"/>
  <c r="V33" i="12"/>
  <c r="V32" i="12" s="1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40" i="12"/>
  <c r="I40" i="12"/>
  <c r="K40" i="12"/>
  <c r="M40" i="12"/>
  <c r="O40" i="12"/>
  <c r="Q40" i="12"/>
  <c r="V40" i="12"/>
  <c r="G42" i="12"/>
  <c r="M42" i="12" s="1"/>
  <c r="I42" i="12"/>
  <c r="K42" i="12"/>
  <c r="O42" i="12"/>
  <c r="Q42" i="12"/>
  <c r="V42" i="12"/>
  <c r="G45" i="12"/>
  <c r="I45" i="12"/>
  <c r="K45" i="12"/>
  <c r="M45" i="12"/>
  <c r="O45" i="12"/>
  <c r="Q45" i="12"/>
  <c r="V45" i="12"/>
  <c r="G47" i="12"/>
  <c r="I47" i="12"/>
  <c r="K47" i="12"/>
  <c r="M47" i="12"/>
  <c r="O47" i="12"/>
  <c r="Q47" i="12"/>
  <c r="V47" i="12"/>
  <c r="G49" i="12"/>
  <c r="I49" i="12"/>
  <c r="K49" i="12"/>
  <c r="M49" i="12"/>
  <c r="O49" i="12"/>
  <c r="Q49" i="12"/>
  <c r="V49" i="12"/>
  <c r="G51" i="12"/>
  <c r="M51" i="12" s="1"/>
  <c r="I51" i="12"/>
  <c r="K51" i="12"/>
  <c r="O51" i="12"/>
  <c r="Q51" i="12"/>
  <c r="V51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9" i="12"/>
  <c r="G58" i="12" s="1"/>
  <c r="I59" i="12"/>
  <c r="K59" i="12"/>
  <c r="K58" i="12" s="1"/>
  <c r="M59" i="12"/>
  <c r="O59" i="12"/>
  <c r="O58" i="12" s="1"/>
  <c r="Q59" i="12"/>
  <c r="V59" i="12"/>
  <c r="V58" i="12" s="1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I62" i="12"/>
  <c r="I58" i="12" s="1"/>
  <c r="K62" i="12"/>
  <c r="M62" i="12"/>
  <c r="O62" i="12"/>
  <c r="Q62" i="12"/>
  <c r="Q58" i="12" s="1"/>
  <c r="V62" i="12"/>
  <c r="G63" i="12"/>
  <c r="I63" i="12"/>
  <c r="K63" i="12"/>
  <c r="M63" i="12"/>
  <c r="O63" i="12"/>
  <c r="Q63" i="12"/>
  <c r="V63" i="12"/>
  <c r="G64" i="12"/>
  <c r="I64" i="12"/>
  <c r="K64" i="12"/>
  <c r="M64" i="12"/>
  <c r="O64" i="12"/>
  <c r="Q64" i="12"/>
  <c r="V64" i="12"/>
  <c r="G68" i="12"/>
  <c r="M68" i="12" s="1"/>
  <c r="I68" i="12"/>
  <c r="K68" i="12"/>
  <c r="O68" i="12"/>
  <c r="Q68" i="12"/>
  <c r="V68" i="12"/>
  <c r="G71" i="12"/>
  <c r="I71" i="12"/>
  <c r="K71" i="12"/>
  <c r="M71" i="12"/>
  <c r="O71" i="12"/>
  <c r="Q71" i="12"/>
  <c r="V71" i="12"/>
  <c r="G75" i="12"/>
  <c r="I75" i="12"/>
  <c r="K75" i="12"/>
  <c r="M75" i="12"/>
  <c r="O75" i="12"/>
  <c r="Q75" i="12"/>
  <c r="V75" i="12"/>
  <c r="G78" i="12"/>
  <c r="I78" i="12"/>
  <c r="K78" i="12"/>
  <c r="M78" i="12"/>
  <c r="O78" i="12"/>
  <c r="Q78" i="12"/>
  <c r="V78" i="12"/>
  <c r="G82" i="12"/>
  <c r="M82" i="12" s="1"/>
  <c r="I82" i="12"/>
  <c r="K82" i="12"/>
  <c r="O82" i="12"/>
  <c r="Q82" i="12"/>
  <c r="V82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90" i="12"/>
  <c r="M90" i="12" s="1"/>
  <c r="I90" i="12"/>
  <c r="K90" i="12"/>
  <c r="O90" i="12"/>
  <c r="Q90" i="12"/>
  <c r="V90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G96" i="12"/>
  <c r="I96" i="12"/>
  <c r="K96" i="12"/>
  <c r="M96" i="12"/>
  <c r="O96" i="12"/>
  <c r="Q96" i="12"/>
  <c r="V96" i="12"/>
  <c r="G99" i="12"/>
  <c r="I99" i="12"/>
  <c r="I98" i="12" s="1"/>
  <c r="K99" i="12"/>
  <c r="K98" i="12" s="1"/>
  <c r="M99" i="12"/>
  <c r="O99" i="12"/>
  <c r="Q99" i="12"/>
  <c r="Q98" i="12" s="1"/>
  <c r="V99" i="12"/>
  <c r="V98" i="12" s="1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5" i="12"/>
  <c r="M105" i="12" s="1"/>
  <c r="I105" i="12"/>
  <c r="K105" i="12"/>
  <c r="O105" i="12"/>
  <c r="O98" i="12" s="1"/>
  <c r="Q105" i="12"/>
  <c r="V105" i="12"/>
  <c r="G106" i="12"/>
  <c r="I106" i="12"/>
  <c r="K106" i="12"/>
  <c r="M106" i="12"/>
  <c r="O106" i="12"/>
  <c r="Q106" i="12"/>
  <c r="V106" i="12"/>
  <c r="G108" i="12"/>
  <c r="I108" i="12"/>
  <c r="K108" i="12"/>
  <c r="M108" i="12"/>
  <c r="O108" i="12"/>
  <c r="Q108" i="12"/>
  <c r="V108" i="12"/>
  <c r="G109" i="12"/>
  <c r="I109" i="12"/>
  <c r="K109" i="12"/>
  <c r="M109" i="12"/>
  <c r="O109" i="12"/>
  <c r="Q109" i="12"/>
  <c r="V109" i="12"/>
  <c r="G111" i="12"/>
  <c r="AF188" i="12" s="1"/>
  <c r="I111" i="12"/>
  <c r="K111" i="12"/>
  <c r="O111" i="12"/>
  <c r="Q111" i="12"/>
  <c r="V111" i="12"/>
  <c r="G112" i="12"/>
  <c r="I112" i="12"/>
  <c r="K112" i="12"/>
  <c r="M112" i="12"/>
  <c r="O112" i="12"/>
  <c r="Q112" i="12"/>
  <c r="V112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3" i="12"/>
  <c r="I123" i="12"/>
  <c r="K123" i="12"/>
  <c r="M123" i="12"/>
  <c r="O123" i="12"/>
  <c r="Q123" i="12"/>
  <c r="V123" i="12"/>
  <c r="G124" i="12"/>
  <c r="I124" i="12"/>
  <c r="K124" i="12"/>
  <c r="M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8" i="12"/>
  <c r="I128" i="12"/>
  <c r="K128" i="12"/>
  <c r="M128" i="12"/>
  <c r="O128" i="12"/>
  <c r="Q128" i="12"/>
  <c r="V128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G133" i="12"/>
  <c r="I133" i="12"/>
  <c r="K133" i="12"/>
  <c r="M133" i="12"/>
  <c r="O133" i="12"/>
  <c r="Q133" i="12"/>
  <c r="V133" i="12"/>
  <c r="G136" i="12"/>
  <c r="G135" i="12" s="1"/>
  <c r="I136" i="12"/>
  <c r="I135" i="12" s="1"/>
  <c r="K136" i="12"/>
  <c r="K135" i="12" s="1"/>
  <c r="O136" i="12"/>
  <c r="O135" i="12" s="1"/>
  <c r="Q136" i="12"/>
  <c r="Q135" i="12" s="1"/>
  <c r="V136" i="12"/>
  <c r="V135" i="12" s="1"/>
  <c r="G137" i="12"/>
  <c r="I137" i="12"/>
  <c r="K137" i="12"/>
  <c r="M137" i="12"/>
  <c r="O137" i="12"/>
  <c r="Q137" i="12"/>
  <c r="V137" i="12"/>
  <c r="G138" i="12"/>
  <c r="I138" i="12"/>
  <c r="K138" i="12"/>
  <c r="M138" i="12"/>
  <c r="O138" i="12"/>
  <c r="Q138" i="12"/>
  <c r="V138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3" i="12"/>
  <c r="I143" i="12"/>
  <c r="K143" i="12"/>
  <c r="M143" i="12"/>
  <c r="O143" i="12"/>
  <c r="Q143" i="12"/>
  <c r="V143" i="12"/>
  <c r="G144" i="12"/>
  <c r="I144" i="12"/>
  <c r="K144" i="12"/>
  <c r="M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I148" i="12"/>
  <c r="K148" i="12"/>
  <c r="M148" i="12"/>
  <c r="O148" i="12"/>
  <c r="Q148" i="12"/>
  <c r="V148" i="12"/>
  <c r="G149" i="12"/>
  <c r="I149" i="12"/>
  <c r="K149" i="12"/>
  <c r="M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G152" i="12"/>
  <c r="I152" i="12"/>
  <c r="K152" i="12"/>
  <c r="M152" i="12"/>
  <c r="O152" i="12"/>
  <c r="Q152" i="12"/>
  <c r="V152" i="12"/>
  <c r="G154" i="12"/>
  <c r="G153" i="12" s="1"/>
  <c r="I154" i="12"/>
  <c r="I153" i="12" s="1"/>
  <c r="K154" i="12"/>
  <c r="K153" i="12" s="1"/>
  <c r="O154" i="12"/>
  <c r="O153" i="12" s="1"/>
  <c r="Q154" i="12"/>
  <c r="Q153" i="12" s="1"/>
  <c r="V154" i="12"/>
  <c r="V153" i="12" s="1"/>
  <c r="G156" i="12"/>
  <c r="I156" i="12"/>
  <c r="K156" i="12"/>
  <c r="M156" i="12"/>
  <c r="O156" i="12"/>
  <c r="Q156" i="12"/>
  <c r="V156" i="12"/>
  <c r="G157" i="12"/>
  <c r="I157" i="12"/>
  <c r="K157" i="12"/>
  <c r="M157" i="12"/>
  <c r="O157" i="12"/>
  <c r="Q157" i="12"/>
  <c r="V157" i="12"/>
  <c r="G158" i="12"/>
  <c r="I158" i="12"/>
  <c r="K158" i="12"/>
  <c r="M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I160" i="12"/>
  <c r="K160" i="12"/>
  <c r="M160" i="12"/>
  <c r="O160" i="12"/>
  <c r="Q160" i="12"/>
  <c r="V160" i="12"/>
  <c r="G163" i="12"/>
  <c r="G162" i="12" s="1"/>
  <c r="I163" i="12"/>
  <c r="I162" i="12" s="1"/>
  <c r="K163" i="12"/>
  <c r="M163" i="12"/>
  <c r="O163" i="12"/>
  <c r="O162" i="12" s="1"/>
  <c r="Q163" i="12"/>
  <c r="Q162" i="12" s="1"/>
  <c r="V163" i="12"/>
  <c r="G165" i="12"/>
  <c r="M165" i="12" s="1"/>
  <c r="I165" i="12"/>
  <c r="K165" i="12"/>
  <c r="O165" i="12"/>
  <c r="Q165" i="12"/>
  <c r="V165" i="12"/>
  <c r="G168" i="12"/>
  <c r="I168" i="12"/>
  <c r="K168" i="12"/>
  <c r="M168" i="12"/>
  <c r="O168" i="12"/>
  <c r="Q168" i="12"/>
  <c r="V168" i="12"/>
  <c r="G169" i="12"/>
  <c r="I169" i="12"/>
  <c r="K169" i="12"/>
  <c r="K162" i="12" s="1"/>
  <c r="M169" i="12"/>
  <c r="O169" i="12"/>
  <c r="Q169" i="12"/>
  <c r="V169" i="12"/>
  <c r="V162" i="12" s="1"/>
  <c r="G171" i="12"/>
  <c r="I171" i="12"/>
  <c r="K171" i="12"/>
  <c r="M171" i="12"/>
  <c r="O171" i="12"/>
  <c r="Q171" i="12"/>
  <c r="V171" i="12"/>
  <c r="G172" i="12"/>
  <c r="M172" i="12" s="1"/>
  <c r="I172" i="12"/>
  <c r="K172" i="12"/>
  <c r="O172" i="12"/>
  <c r="Q172" i="12"/>
  <c r="V172" i="12"/>
  <c r="G174" i="12"/>
  <c r="I174" i="12"/>
  <c r="K174" i="12"/>
  <c r="M174" i="12"/>
  <c r="O174" i="12"/>
  <c r="Q174" i="12"/>
  <c r="V174" i="12"/>
  <c r="G175" i="12"/>
  <c r="I175" i="12"/>
  <c r="K175" i="12"/>
  <c r="M175" i="12"/>
  <c r="O175" i="12"/>
  <c r="Q175" i="12"/>
  <c r="V175" i="12"/>
  <c r="G176" i="12"/>
  <c r="I176" i="12"/>
  <c r="K176" i="12"/>
  <c r="M176" i="12"/>
  <c r="O176" i="12"/>
  <c r="Q176" i="12"/>
  <c r="V176" i="12"/>
  <c r="G178" i="12"/>
  <c r="M178" i="12" s="1"/>
  <c r="I178" i="12"/>
  <c r="K178" i="12"/>
  <c r="O178" i="12"/>
  <c r="Q178" i="12"/>
  <c r="V178" i="12"/>
  <c r="I180" i="12"/>
  <c r="Q180" i="12"/>
  <c r="G181" i="12"/>
  <c r="G180" i="12" s="1"/>
  <c r="I181" i="12"/>
  <c r="K181" i="12"/>
  <c r="K180" i="12" s="1"/>
  <c r="M181" i="12"/>
  <c r="M180" i="12" s="1"/>
  <c r="O181" i="12"/>
  <c r="O180" i="12" s="1"/>
  <c r="Q181" i="12"/>
  <c r="V181" i="12"/>
  <c r="V180" i="12" s="1"/>
  <c r="G182" i="12"/>
  <c r="I182" i="12"/>
  <c r="K182" i="12"/>
  <c r="M182" i="12"/>
  <c r="O182" i="12"/>
  <c r="Q182" i="12"/>
  <c r="V182" i="12"/>
  <c r="G183" i="12"/>
  <c r="M183" i="12" s="1"/>
  <c r="I183" i="12"/>
  <c r="K183" i="12"/>
  <c r="O183" i="12"/>
  <c r="Q183" i="12"/>
  <c r="V183" i="12"/>
  <c r="I184" i="12"/>
  <c r="Q184" i="12"/>
  <c r="G185" i="12"/>
  <c r="G184" i="12" s="1"/>
  <c r="I185" i="12"/>
  <c r="K185" i="12"/>
  <c r="K184" i="12" s="1"/>
  <c r="M185" i="12"/>
  <c r="M184" i="12" s="1"/>
  <c r="O185" i="12"/>
  <c r="O184" i="12" s="1"/>
  <c r="Q185" i="12"/>
  <c r="V185" i="12"/>
  <c r="V184" i="12" s="1"/>
  <c r="AE188" i="12"/>
  <c r="I19" i="1"/>
  <c r="I18" i="1"/>
  <c r="I17" i="1"/>
  <c r="I16" i="1"/>
  <c r="I58" i="1"/>
  <c r="J57" i="1" s="1"/>
  <c r="F42" i="1"/>
  <c r="G23" i="1" s="1"/>
  <c r="G42" i="1"/>
  <c r="G25" i="1" s="1"/>
  <c r="A25" i="1" s="1"/>
  <c r="A26" i="1" s="1"/>
  <c r="G26" i="1" s="1"/>
  <c r="H41" i="1"/>
  <c r="I41" i="1" s="1"/>
  <c r="H39" i="1"/>
  <c r="H42" i="1" s="1"/>
  <c r="J50" i="1" l="1"/>
  <c r="J54" i="1"/>
  <c r="J52" i="1"/>
  <c r="J56" i="1"/>
  <c r="A23" i="1"/>
  <c r="A24" i="1" s="1"/>
  <c r="G24" i="1" s="1"/>
  <c r="A27" i="1" s="1"/>
  <c r="A29" i="1" s="1"/>
  <c r="G29" i="1" s="1"/>
  <c r="G27" i="1" s="1"/>
  <c r="G28" i="1"/>
  <c r="M162" i="12"/>
  <c r="M58" i="12"/>
  <c r="G98" i="12"/>
  <c r="M154" i="12"/>
  <c r="M153" i="12" s="1"/>
  <c r="M136" i="12"/>
  <c r="M135" i="12" s="1"/>
  <c r="M111" i="12"/>
  <c r="M98" i="12" s="1"/>
  <c r="M33" i="12"/>
  <c r="M32" i="12" s="1"/>
  <c r="M9" i="12"/>
  <c r="M8" i="12" s="1"/>
  <c r="J49" i="1"/>
  <c r="J51" i="1"/>
  <c r="J53" i="1"/>
  <c r="J55" i="1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8" i="1" l="1"/>
  <c r="J39" i="1"/>
  <c r="J42" i="1" s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S6" authorId="0" shapeId="0" xr:uid="{9E8D1C8A-7C2C-4F20-BF0B-7009D48FB2B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A04C27B-2162-4AD9-8CD7-5E8AE85EBEC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<sst xmlns="http://schemas.openxmlformats.org/spreadsheetml/2006/main" count="1037" uniqueCount="395">
  <si>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</si>
  <si>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</si>
  <si>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</si>
  <si>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</si>
  <si>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</si>
  <si>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</si>
  <si>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</si>
  <si>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</si>
  <si>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</si>
  <si>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</si>
  <si>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</si>
  <si>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</si>
  <si>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</si>
  <si>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</si>
  <si>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</si>
  <si>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</si>
  <si>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</si>
  <si>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</si>
  <si>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</si>
  <si>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</si>
  <si>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</si>
  <si>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</si>
  <si>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</si>
  <si>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</si>
  <si>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</si>
  <si>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</si>
  <si>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</si>
  <si>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</si>
  <si>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</si>
  <si>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</si>
  <si>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</si>
  <si>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</si>
  <si>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</si>
  <si>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</si>
  <si>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</si>
  <si>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</si>
  <si>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</si>
  <si>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</si>
  <si>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</si>
  <si>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</si>
  <si>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</si>
  <si>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</si>
  <si>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</si>
  <si>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</si>
  <si>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Propojení rozvodů vody</t>
  </si>
  <si>
    <t>01</t>
  </si>
  <si>
    <t>ZTI</t>
  </si>
  <si>
    <t>Objekt:</t>
  </si>
  <si>
    <t>Rozpočet:</t>
  </si>
  <si>
    <t>sdfsdf</t>
  </si>
  <si>
    <t>MX18/06</t>
  </si>
  <si>
    <t>Nemocnice Boskovice - rekonstrukce propojení rozvodů v kotelně</t>
  </si>
  <si>
    <t>Město Boskovice</t>
  </si>
  <si>
    <t>Masarykovo náměstí 4/2</t>
  </si>
  <si>
    <t>Boskovice</t>
  </si>
  <si>
    <t>68001</t>
  </si>
  <si>
    <t>00279978</t>
  </si>
  <si>
    <t>CZ00279978</t>
  </si>
  <si>
    <t>MIX MAX - ENERGETIKA, s.r.o.</t>
  </si>
  <si>
    <t>Slevačská 245/11</t>
  </si>
  <si>
    <t>Brno-Židenice</t>
  </si>
  <si>
    <t>61500</t>
  </si>
  <si>
    <t>26938332</t>
  </si>
  <si>
    <t>CZ26938332</t>
  </si>
  <si>
    <t>Stavba</t>
  </si>
  <si>
    <t>Celkem za stavbu</t>
  </si>
  <si>
    <t>CZK</t>
  </si>
  <si>
    <t>Rekapitulace dílů</t>
  </si>
  <si>
    <t>Typ dílu</t>
  </si>
  <si>
    <t>700B</t>
  </si>
  <si>
    <t>Demontáže</t>
  </si>
  <si>
    <t>713</t>
  </si>
  <si>
    <t>Izolace tepelné</t>
  </si>
  <si>
    <t>722</t>
  </si>
  <si>
    <t>Vnitřní vodovod</t>
  </si>
  <si>
    <t>724.1</t>
  </si>
  <si>
    <t xml:space="preserve">Strojní vybavení - rozdělovač </t>
  </si>
  <si>
    <t>734</t>
  </si>
  <si>
    <t>Armatury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</si>
  <si>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</si>
  <si>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</si>
  <si>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</si>
  <si>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</si>
  <si>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</si>
  <si>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</si>
  <si>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</si>
  <si>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</si>
  <si>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</si>
  <si>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</si>
  <si>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</si>
  <si>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</si>
  <si>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</si>
  <si>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</si>
  <si>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</si>
  <si>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</si>
  <si>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</si>
  <si>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</si>
  <si>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</si>
  <si>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</si>
  <si>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</si>
  <si>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</si>
  <si>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</si>
  <si>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</si>
  <si>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</si>
  <si>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</si>
  <si>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</si>
  <si>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</si>
  <si>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</si>
  <si>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</si>
  <si>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</si>
  <si>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</si>
  <si>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</si>
  <si>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</si>
  <si>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713400821R00</t>
  </si>
  <si>
    <t>Odstranění tepelné izolace potrubí pásy nebo foĺiemi_x000D_
 potrubí</t>
  </si>
  <si>
    <t>m2</t>
  </si>
  <si>
    <t>800-713</t>
  </si>
  <si>
    <t>RTS 18/ I</t>
  </si>
  <si>
    <t>POL1_</t>
  </si>
  <si>
    <t>7,6302*1,2</t>
  </si>
  <si>
    <t>VV</t>
  </si>
  <si>
    <t>713400841R00</t>
  </si>
  <si>
    <t>Odstranění tepelné izolace potrubí z vláknitých materiálů_x000D_
 s konstrukcí bez povrchové úpravy</t>
  </si>
  <si>
    <t>DN80 : 0,09*3,14*27,0</t>
  </si>
  <si>
    <t>713400842R00</t>
  </si>
  <si>
    <t>Odstranění tepelné izolace potrubí z vláknitých materiálů_x000D_
 s konstrukcí včetně povrchové úpravy</t>
  </si>
  <si>
    <t>DN80 : 0,09*3,14*23,0</t>
  </si>
  <si>
    <t>DN100 : 0,11*3,14*23,0</t>
  </si>
  <si>
    <t>722130805R00</t>
  </si>
  <si>
    <t>Demontáž potrubí z ocelových trubek závitových DN 80</t>
  </si>
  <si>
    <t>m</t>
  </si>
  <si>
    <t>800-721</t>
  </si>
  <si>
    <t>27+23</t>
  </si>
  <si>
    <t>722130806R00</t>
  </si>
  <si>
    <t>Demontáž potrubí z ocelových trubek závitových DN 100</t>
  </si>
  <si>
    <t>23+6</t>
  </si>
  <si>
    <t>722130916R00</t>
  </si>
  <si>
    <t>Opravy vodovodního potrubí závitového přeřezání ocelové trubky, přes DN 25 do DN 50</t>
  </si>
  <si>
    <t>kus</t>
  </si>
  <si>
    <t>722130919R00</t>
  </si>
  <si>
    <t>Opravy vodovodního potrubí závitového přeřezání ocelové trubky, přes DN 50 do DN 100</t>
  </si>
  <si>
    <t>722211813R00</t>
  </si>
  <si>
    <t>DN40 : 1</t>
  </si>
  <si>
    <t>DN50 : 1</t>
  </si>
  <si>
    <t>DN80 : 2</t>
  </si>
  <si>
    <t>722211814R00</t>
  </si>
  <si>
    <t>šoupě : 3</t>
  </si>
  <si>
    <t>úpravna : 1</t>
  </si>
  <si>
    <t>732110812R00</t>
  </si>
  <si>
    <t>Demontáž rozdělovačů a sběračů přes 100 do DN 200</t>
  </si>
  <si>
    <t>800-731</t>
  </si>
  <si>
    <t>722290821R00</t>
  </si>
  <si>
    <t>Vnitrostaveništní přemístění vybouraných hmot svislé, v objektech výšky do 6m</t>
  </si>
  <si>
    <t>t</t>
  </si>
  <si>
    <t>vodorovně do 100 m,</t>
  </si>
  <si>
    <t>SPI</t>
  </si>
  <si>
    <t>722181214RW6</t>
  </si>
  <si>
    <t>Izolace vodovodního potrubí návleková trubice z pěnového polyetylenu, tloušťka stěny 20 mm, d 50 mm</t>
  </si>
  <si>
    <t>SV : 1</t>
  </si>
  <si>
    <t>722181214RY3</t>
  </si>
  <si>
    <t>Izolace vodovodního potrubí návleková trubice z pěnového polyetylenu, tloušťka stěny 20 mm, d 63 mm</t>
  </si>
  <si>
    <t>SV : 15</t>
  </si>
  <si>
    <t>722181215RY5</t>
  </si>
  <si>
    <t>Izolace vodovodního potrubí návleková trubice z pěnového polyetylenu, tloušťka stěny 25 mm, d 76 mm</t>
  </si>
  <si>
    <t>V položce je kalkulována dodávka izolační trubice, spon a lepicí pásky.</t>
  </si>
  <si>
    <t>POP</t>
  </si>
  <si>
    <t>SV : 10</t>
  </si>
  <si>
    <t>722181215RZ2</t>
  </si>
  <si>
    <t>Izolace vodovodního potrubí návleková trubice z pěnového polyetylenu, tloušťka stěny 25 mm, d 110 mm</t>
  </si>
  <si>
    <t>SV : 17</t>
  </si>
  <si>
    <t>722182016R00</t>
  </si>
  <si>
    <t>Montáž tepelné izolace potrubí lepicí páska, sponky, přes DN 40 do DN 80</t>
  </si>
  <si>
    <t>d50 : 23</t>
  </si>
  <si>
    <t>d75 : 23</t>
  </si>
  <si>
    <t>631547218R</t>
  </si>
  <si>
    <t>pouzdro potrubní řezané; minerální vlákno; povrchová úprava Al fólie se skelnou mřížkou; vnitřní průměr 54,0 mm; tl. izolace 40,0 mm; provozní teplota  do 250 °C; tepelná vodivost (10°C) 0,0330 W/mK; tepelná vodivost (50°C) 0,037 W/mK</t>
  </si>
  <si>
    <t>SPCM</t>
  </si>
  <si>
    <t>POL3_</t>
  </si>
  <si>
    <t>TV : 23</t>
  </si>
  <si>
    <t>631547422R</t>
  </si>
  <si>
    <t>pouzdro potrubní řezané; minerální vlákno; povrchová úprava Al fólie se skelnou mřížkou; vnitřní průměr 76,0 mm; tl. izolace 60,0 mm; provozní teplota  do 250 °C; tepelná vodivost (10°C) 0,0330 W/mK; tepelná vodivost (50°C) 0,037 W/mK</t>
  </si>
  <si>
    <t>722182018R12</t>
  </si>
  <si>
    <t>Montáž izolač.skruží na potrubí přímé DN 125,páska</t>
  </si>
  <si>
    <t>Vlastní</t>
  </si>
  <si>
    <t>d125 : 4</t>
  </si>
  <si>
    <t>631547226R</t>
  </si>
  <si>
    <t>pouzdro potrubní řezané; minerální vlákno; povrchová úprava Al fólie se skelnou mřížkou; vnitřní průměr 133,0 mm; tl. izolace 40,0 mm; provozní teplota  do 250 °C; tepelná vodivost (10°C) 0,0330 W/mK; tepelná vodivost (50°C) 0,037 W/mK</t>
  </si>
  <si>
    <t>SV : 4</t>
  </si>
  <si>
    <t>722182096R00</t>
  </si>
  <si>
    <t>Montáž tepelné izolace potrubí příplatek za montáž izolačních tvarovek přes DN 40 do DN 80</t>
  </si>
  <si>
    <t>722182098R00</t>
  </si>
  <si>
    <t>Montáž tepelné izolace potrubí příplatek za montáž izolačních tvarovek přes DN 80 do DN 110</t>
  </si>
  <si>
    <t>28323361R</t>
  </si>
  <si>
    <t>páska spojovací Al, PE; samolepicí; jednostranně; spoj parotěsný; š = 50,0 mm; l = 100 m</t>
  </si>
  <si>
    <t>998713101R00</t>
  </si>
  <si>
    <t>Přesun hmot pro izolace tepelné v objektech výšky do 6 m</t>
  </si>
  <si>
    <t>POL7_</t>
  </si>
  <si>
    <t>50 m vodorovně</t>
  </si>
  <si>
    <t>722131934R00</t>
  </si>
  <si>
    <t>Opravy vodovodního potrubí závitového propojení dosavadního potrubí, DN 32</t>
  </si>
  <si>
    <t>722131936R00</t>
  </si>
  <si>
    <t>Opravy vodovodního potrubí závitového propojení dosavadního potrubí, DN 50</t>
  </si>
  <si>
    <t>722172916R00</t>
  </si>
  <si>
    <t>Opravy vodovodního potrubí z plastových trubek propojení plastového potrubí polyfuzí, D 50 mm</t>
  </si>
  <si>
    <t>722172918R00</t>
  </si>
  <si>
    <t>Opravy vodovodního potrubí z plastových trubek propojení plastového potrubí polyfuzí, D 75 mm</t>
  </si>
  <si>
    <t>722173920R00</t>
  </si>
  <si>
    <t>Opravy vodovodního potrubí z plastových trubek ostatní práce mimo spojové svary s přidáním materiálu_x000D_
 spoje pro rozvod vody plastů polyfuzní, přes D 90 do D 110 mm</t>
  </si>
  <si>
    <t>722178715R00</t>
  </si>
  <si>
    <t>Potrubí vícevrstvé polypropylen, polypropylen s čedičovými vlákny, polypropylen vícevrstvé polypropylenové potrubí s čedičovými vlákny, D 50 mm, s 6,9 mm, S 3,2, polyfúzně svařované</t>
  </si>
  <si>
    <t>včetně tvarovek, bez zednických výpomocí,</t>
  </si>
  <si>
    <t>722178716R00</t>
  </si>
  <si>
    <t>Potrubí vícevrstvé polypropylen, polypropylen s čedičovými vlákny, polypropylen vícevrstvé polypropylenové potrubí s čedičovými vlákny, D 63 mm, s 8,6 mm, S 3,2, polyfúzně svařované</t>
  </si>
  <si>
    <t>722178717R00</t>
  </si>
  <si>
    <t>Potrubí vícevrstvé polypropylen, polypropylen s čedičovými vlákny, polypropylen vícevrstvé polypropylenové potrubí s čedičovými vlákny, D 75 mm, s 8,4 mm, S 4,0, polyfúzně svařované</t>
  </si>
  <si>
    <t>722178719R00</t>
  </si>
  <si>
    <t>Potrubí vícevrstvé polypropylen, polypropylen s čedičovými vlákny, polypropylen vícevrstvé polypropylenové potrubí s čedičovými vlákny, D 110 mm, s 12,3 mm, S 4,0, polyfúzně svařované</t>
  </si>
  <si>
    <t>722178719R12</t>
  </si>
  <si>
    <t>Potrubí vícevrst.vod.Wavin Basalt Plus,D125x14,0mm</t>
  </si>
  <si>
    <t>Kalkul</t>
  </si>
  <si>
    <t>Potrubí včetně tvarovek a zednických výpomocí.</t>
  </si>
  <si>
    <t>Včetně pomocného lešení o výšce podlahy do 1900 mm a pro zatížení do 1,5 kPa.</t>
  </si>
  <si>
    <t>722190901R00</t>
  </si>
  <si>
    <t>Uzavření nebo otevření vodovodního potrubí při opravě</t>
  </si>
  <si>
    <t>včetně vypuštění a napuštění,</t>
  </si>
  <si>
    <t>2*5*2</t>
  </si>
  <si>
    <t>722280108R00</t>
  </si>
  <si>
    <t>Tlakové zkoušky vodovodního potrubí přes DN 40 do DN 50</t>
  </si>
  <si>
    <t>722280109R00</t>
  </si>
  <si>
    <t>Tlakové zkoušky vodovodního potrubí přes DN 50 do DN 65</t>
  </si>
  <si>
    <t>722290229R00</t>
  </si>
  <si>
    <t>Dílčí tlakové zkoušky vodovodního potrubí závitového, přes DN  50 do DN 100</t>
  </si>
  <si>
    <t>Včetně dodávky vody, uzavření a zabezpečení konců potrubí.</t>
  </si>
  <si>
    <t>33+17+4</t>
  </si>
  <si>
    <t>722290234R00</t>
  </si>
  <si>
    <t>Proplach a dezinfekce vodovodního potrubí do DN 80</t>
  </si>
  <si>
    <t>24+15+33</t>
  </si>
  <si>
    <t>722290237R00</t>
  </si>
  <si>
    <t>Proplach a dezinfekce vodovodního potrubí přes DN 80 do DN 200</t>
  </si>
  <si>
    <t>17+4</t>
  </si>
  <si>
    <t>734173421R00</t>
  </si>
  <si>
    <t>Průhledítka, mezikusy, přírubové spoje přírubové spoje_x000D_
 PN 1,6/I MPa, DN 125</t>
  </si>
  <si>
    <t>soubor</t>
  </si>
  <si>
    <t>propojení d110 na ocel DN125 : 1</t>
  </si>
  <si>
    <t>998722101R00</t>
  </si>
  <si>
    <t>Přesun hmot pro vnitřní vodovod v objektech výšky do 6 m</t>
  </si>
  <si>
    <t>vodorovně do 50 m</t>
  </si>
  <si>
    <t>722174220R00</t>
  </si>
  <si>
    <t>Montáž potrubí rovného z plastů svařované polyfuzně, D přes 90 do 110 mm</t>
  </si>
  <si>
    <t>Obsahuje 1 spoj na 4 m délky rozvodu, bez dodávky potrubí, bez montáže a dodávky tvarovek a závěsů. Včetně zednických výpomocí.</t>
  </si>
  <si>
    <t>286151879R</t>
  </si>
  <si>
    <t>trubka vícevrstvá PP-RCT; PP-RCT+BF; PP-RCT; hladká; S 4,0; da = 125,0 mm; di = 97,0 mm; s = 14,00 mm;  použití pro otopné systémy, pitnou vodu; teplota média max 90 °C</t>
  </si>
  <si>
    <t>722175116R00</t>
  </si>
  <si>
    <t>Montáž tvarovek - bez dodávky materiálu svařovaných polyfuzně, D přes 40 do 50 mm, jeden spoj</t>
  </si>
  <si>
    <t>28654301R</t>
  </si>
  <si>
    <t>DG přechodka PPR; závit vnější; kovový; SDR 6,0; PN 20; DN 50 mm; G 6/4"; spoj svařovaný</t>
  </si>
  <si>
    <t>722175117R00</t>
  </si>
  <si>
    <t>Montáž tvarovek - bez dodávky materiálu svařovaných polyfuzně, D přes 50 do 63 mm, jeden spoj</t>
  </si>
  <si>
    <t>28654302R</t>
  </si>
  <si>
    <t>DG přechodka PPR; závit vnější; kovový; SDR 6,0; PN 20; DN 63 mm; G 2"; spoj svařovaný</t>
  </si>
  <si>
    <t>722175118R00</t>
  </si>
  <si>
    <t>Montáž tvarovek - bez dodávky materiálu svařovaných polyfuzně, D přes 63 do 75 mm, jeden spoj</t>
  </si>
  <si>
    <t>28654360R</t>
  </si>
  <si>
    <t>nákružek lemový PPR; PN 20; D = 75,0 mm; spoj svařovaný</t>
  </si>
  <si>
    <t>722175120R00</t>
  </si>
  <si>
    <t>Montáž tvarovek - bez dodávky materiálu svařovaných polyfuzně, D přes 90 do 110 mm, jeden spoj</t>
  </si>
  <si>
    <t>28654237R</t>
  </si>
  <si>
    <t>víčko/záslepka PPR; PN 20; di = 110,0 mm; spoj svařovaný</t>
  </si>
  <si>
    <t>28654361R</t>
  </si>
  <si>
    <t>nákružek lemový PPR; PN 20; D = 110,0 mm; spoj svařovaný</t>
  </si>
  <si>
    <t>28654362R</t>
  </si>
  <si>
    <t>nákružek lemový PPR; PN 20; D = 90,0 mm; spoj svařovaný</t>
  </si>
  <si>
    <t>722175128R00</t>
  </si>
  <si>
    <t>Montáž tvarovek - bez dodávky materiálu svařovaných polyfuzně, D přes 63 do 75 mm, dva spoje</t>
  </si>
  <si>
    <t>286542142R</t>
  </si>
  <si>
    <t>redukce vnitřní/vnější; PPR; PN 20; D = 75,0 mm; D2 = 50,0 mm; l = 65 mm; hladká; spoj svařovaný</t>
  </si>
  <si>
    <t>28654215R</t>
  </si>
  <si>
    <t>redukce vnitřní/vnější; PPR; PN 20; D = 75,0 mm; D2 = 63,0 mm; l = 71 mm; hladká; spoj svařovaný</t>
  </si>
  <si>
    <t>722175130R00</t>
  </si>
  <si>
    <t>Montáž tvarovek - bez dodávky materiálu svařovaných polyfuzně, D přes 90 do 110 mm, dva spoje</t>
  </si>
  <si>
    <t>286542192R</t>
  </si>
  <si>
    <t>redukce vnitřní/vnější; PPR; PN 20; D = 110,0 mm; D2 = 75,0 mm; l = 64 mm; hladká; spoj svařovaný</t>
  </si>
  <si>
    <t>286542193R</t>
  </si>
  <si>
    <t>redukce vnitřní/vnější; PPR; PN 20; D = 110,0 mm; D2 = 90,0 mm; l = 92 mm; hladká; spoj svařovaný</t>
  </si>
  <si>
    <t>286542194R</t>
  </si>
  <si>
    <t>redukce vnitřní/vnější; PPR; PN 20; D = 125,0 mm; D2 = 110,0 mm; hladká; spoj svařovaný</t>
  </si>
  <si>
    <t>722175140R00</t>
  </si>
  <si>
    <t>Montáž tvarovek - bez dodávky materiálu svařovaných polyfuzně, D přes 90 do 110 mm, tři spoje</t>
  </si>
  <si>
    <t>28654088R</t>
  </si>
  <si>
    <t>T-kus 90,0 °; PPR; jednoznačný; PN 20; di = 125,0 mm; di2= 125,0 mm; di3= 125,0 mm; spoj svařovaný</t>
  </si>
  <si>
    <t>722179191R00</t>
  </si>
  <si>
    <t>Příplatky za malý rozsah za práce malého rozsahu na zakázce do 20 m rozvodu</t>
  </si>
  <si>
    <t>722179193R00</t>
  </si>
  <si>
    <t>Příplatky za malý rozsah za práce malého rozsahu na zakázce průměru trubek přes 32 mm do 5 svárů</t>
  </si>
  <si>
    <t>732119192R00</t>
  </si>
  <si>
    <t>Rozdělovače a sběrače dodávka těles ve specifikaci_x000D_
 tělěs rozdělovačů a sběračů o délce 1 m, DN 125</t>
  </si>
  <si>
    <t>732119292R00</t>
  </si>
  <si>
    <t>Rozdělovače a sběrače dodávka těles ve specifikaci_x000D_
 příplatek k ceně za montáž každých dalších i započaytých 0,5 m délky tělěsa, DN 125</t>
  </si>
  <si>
    <t>998724101R00</t>
  </si>
  <si>
    <t>Přesun hmot pro strojní vybavení v objektech výšky do 6 m</t>
  </si>
  <si>
    <t>722219103R00</t>
  </si>
  <si>
    <t>Montáž vodovodních armatur přirubových DN 65</t>
  </si>
  <si>
    <t>42285202R</t>
  </si>
  <si>
    <t>klapka zpětná pružinová přírubová; použití pro vodní rozvody,vytápění,klimat.systémy a systémy se stlačeným vzduchem, pro pitnou vodu; DN 65; PN 16,0; L = 120 mm; materiál těleso litina, pružina nerez, těsnění NBR(nebo Viton); teplota do 0°C do + 100 °C NBR, od 0°C do + 150°C Viton °C; max.provozní tlak 16 bar; povrch.ochrana vně i uvnitř epoxidovým práškem</t>
  </si>
  <si>
    <t>722219104R00</t>
  </si>
  <si>
    <t>Montáž vodovodních armatur přirubových DN 80</t>
  </si>
  <si>
    <t>42285203R</t>
  </si>
  <si>
    <t>klapka zpětná pružinová přírubová; použití pro vodní rozvody,vytápění,klimat.systémy a systémy se stlačeným vzduchem, pro pitnou vodu; DN 80; PN 16,0; L = 140 mm; materiál těleso litina, pružina nerez, těsnění NBR(nebo Viton); teplota do 0°C do + 100 °C NBR, od 0°C do + 150°C Viton °C; max.provozní tlak 16 bar; povrch.ochrana vně i uvnitř epoxidovým práškem</t>
  </si>
  <si>
    <t>722219105R00</t>
  </si>
  <si>
    <t>Montáž vodovodních armatur přirubových DN 100</t>
  </si>
  <si>
    <t>šoupě : 1</t>
  </si>
  <si>
    <t>42227104R</t>
  </si>
  <si>
    <t>šoupátko přírubové uzavírací; použití vhodné pro pitnou vodu,potravinářský průmysl,topné a ventilační systémy, zavlažování,klimatizace, vzduch; DN 100; l = 190 mm; PN 16,0; max.provozní tlak 16 bar; pracovní teplota -10 až 70 ° C; povrch.ochrana vně i uvnitř epoxidovým práškem</t>
  </si>
  <si>
    <t>722224112R00</t>
  </si>
  <si>
    <t>Armatury závitové s jedním závitem včetně dodávky materiálu kulový kohout vypouštěcí a napouštěcí, vnější závit, DN 20, PN 10, mosaz</t>
  </si>
  <si>
    <t>722237125R00</t>
  </si>
  <si>
    <t>Armatury závitové se dvěma závity včetně dodávky materiálu kulový kohout, vnitřní-vnitřní závit, DN 40, PN 35, mosaz</t>
  </si>
  <si>
    <t>722237126R00</t>
  </si>
  <si>
    <t>Armatury závitové se dvěma závity včetně dodávky materiálu kulový kohout, vnitřní-vnitřní závit, DN 50, PN 35, mosaz</t>
  </si>
  <si>
    <t>734173418R00</t>
  </si>
  <si>
    <t>Průhledítka, mezikusy, přírubové spoje přírubové spoje_x000D_
 PN 1,6/I MPa, DN 100</t>
  </si>
  <si>
    <t>734191983R00</t>
  </si>
  <si>
    <t>Opravy přírubových armatur zaslepení přírubového spoje a armatur_x000D_
 přes DN 80 do DN 150</t>
  </si>
  <si>
    <t>55260024R</t>
  </si>
  <si>
    <t>příruba tvárná litina; slepá; DN 100 mm; povrch. úprava práškový epoxid</t>
  </si>
  <si>
    <t>734261226R64</t>
  </si>
  <si>
    <t>Šroubení  Ve 4300 přímé, G 6/4</t>
  </si>
  <si>
    <t>734261226R92</t>
  </si>
  <si>
    <t>Šroubení  Ve 4300 přímé, G 2</t>
  </si>
  <si>
    <t>998734101R00</t>
  </si>
  <si>
    <t>Přesun hmot pro armatury v objektech výšky do 6 m</t>
  </si>
  <si>
    <t>767995101R00</t>
  </si>
  <si>
    <t>Výroba a montáž atypických kovovových doplňků staveb hmotnosti do 5 kg</t>
  </si>
  <si>
    <t>kg</t>
  </si>
  <si>
    <t>800-767</t>
  </si>
  <si>
    <t>93,0*0,25</t>
  </si>
  <si>
    <t>55399994R</t>
  </si>
  <si>
    <t>výrobek kovový</t>
  </si>
  <si>
    <t>554005</t>
  </si>
  <si>
    <t>Pz podpůrný žlab d50/2m</t>
  </si>
  <si>
    <t>Indiv</t>
  </si>
  <si>
    <t>554006</t>
  </si>
  <si>
    <t>Pz podpůrný žlab d63/2m</t>
  </si>
  <si>
    <t>554007</t>
  </si>
  <si>
    <t>Pz podpůrný žlab d75/2m</t>
  </si>
  <si>
    <t>998767101R00</t>
  </si>
  <si>
    <t>Přesun hmot pro kovové stavební doplňk. konstrukce v objektech výšky do 6 m</t>
  </si>
  <si>
    <t>979981101R00</t>
  </si>
  <si>
    <t>Odvoz a likvidace suti bez příměsí - kontejnerem Kontejner, suť bez příměsí, odvoz a likvidace, 3 t</t>
  </si>
  <si>
    <t>801-3</t>
  </si>
  <si>
    <t>Položka pořadí 11 : 2,17471</t>
  </si>
  <si>
    <t>979990001R00</t>
  </si>
  <si>
    <t>Poplatek za skládku - ostatní</t>
  </si>
  <si>
    <t>RTS 16/ II</t>
  </si>
  <si>
    <t>2,17471</t>
  </si>
  <si>
    <t>-0,1526</t>
  </si>
  <si>
    <t>979990144R00</t>
  </si>
  <si>
    <t>Poplatek za skládku suti - minerální vata</t>
  </si>
  <si>
    <t>979093111R00</t>
  </si>
  <si>
    <t>Uložení suti na skládku bez zhutnění</t>
  </si>
  <si>
    <t>800-6</t>
  </si>
  <si>
    <t>s hrubým urovnáním,</t>
  </si>
  <si>
    <t>979094111R00</t>
  </si>
  <si>
    <t>Nakládání nebo překládání vybouraných hmot</t>
  </si>
  <si>
    <t>POL8_</t>
  </si>
  <si>
    <t>979017112R00</t>
  </si>
  <si>
    <t>Svislé přemístění suti k místu nakládky svislé přemístění vybouraných hmot nošením nebo přehazováním k místu nakládky, na výšku do 3,5 m</t>
  </si>
  <si>
    <t>800-2</t>
  </si>
  <si>
    <t>nebo vybouraných hmot nošením nebo přehazováním k místu nakládky přístupnému normálním dopravním prostředkům,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</si>
  <si>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</si>
  <si>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</si>
  <si>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</si>
  <si>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</si>
  <si>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979087312R00</t>
  </si>
  <si>
    <t>Vodorovné přemístění suti nošením k místu nakládky vodorovné přemístění vybouraných hmot nošením nebo přehozením, na vzdálenost 10 m</t>
  </si>
  <si>
    <t>nebo vybouraných hmot nošením nebo přehazováním k místu nakládky přístupnému normálním dopravním prostředkům do 10 m,</t>
  </si>
  <si>
    <t>979087392R00</t>
  </si>
  <si>
    <t xml:space="preserve">Vodorovné přemístění suti nošením k místu nakládky příplatek za každých dalích i započatých 10 m vzdálenosti vybouraných hmot,  </t>
  </si>
  <si>
    <t>005121 R</t>
  </si>
  <si>
    <t>Zařízení staveniště</t>
  </si>
  <si>
    <t>Soubor</t>
  </si>
  <si>
    <t>POL99_2</t>
  </si>
  <si>
    <t>005122 R</t>
  </si>
  <si>
    <t>Provozní vlivy</t>
  </si>
  <si>
    <t>POL99_1</t>
  </si>
  <si>
    <t>005124010R</t>
  </si>
  <si>
    <t>Koordinační činnost</t>
  </si>
  <si>
    <t>00523 H</t>
  </si>
  <si>
    <t>Zkoušky a revize</t>
  </si>
  <si>
    <t>POL99_8</t>
  </si>
  <si>
    <t>hyg.rozbor vody : 1</t>
  </si>
  <si>
    <t>SUM</t>
  </si>
  <si>
    <t>END</t>
  </si>
  <si>
    <t>Demontáž armatur přírubových se dvěma přírubami, do DN 80</t>
  </si>
  <si>
    <t>Demontáž armatur přírubových se dvěma přírubami, DN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</si>
</sst>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2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/MFbqUTox5vgigdqs/aoCo/KIZtIN1j7M64b138BNvPaRhk37l4AdxCg+4D9eJGj3ZMKHcVMSo62cq5OAFCZIA==" saltValue="ta0sra7KCuWWSUPXO2odQ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86" t="s">
        <v>41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">
      <c r="A2" s="3"/>
      <c r="B2" s="103" t="s">
        <v>22</v>
      </c>
      <c r="C2" s="104"/>
      <c r="D2" s="105" t="s">
        <v>50</v>
      </c>
      <c r="E2" s="106" t="s">
        <v>51</v>
      </c>
      <c r="F2" s="107"/>
      <c r="G2" s="107"/>
      <c r="H2" s="107"/>
      <c r="I2" s="107"/>
      <c r="J2" s="108"/>
      <c r="O2" s="2"/>
    </row>
    <row r="3" spans="1:15" ht="27" customHeight="1" x14ac:dyDescent="0.2">
      <c r="A3" s="3"/>
      <c r="B3" s="109" t="s">
        <v>47</v>
      </c>
      <c r="C3" s="104"/>
      <c r="D3" s="110" t="s">
        <v>45</v>
      </c>
      <c r="E3" s="111" t="s">
        <v>46</v>
      </c>
      <c r="F3" s="112"/>
      <c r="G3" s="112"/>
      <c r="H3" s="112"/>
      <c r="I3" s="112"/>
      <c r="J3" s="113"/>
    </row>
    <row r="4" spans="1:15" ht="23.25" customHeight="1" x14ac:dyDescent="0.2">
      <c r="A4" s="100">
        <v>2855</v>
      </c>
      <c r="B4" s="114" t="s">
        <v>48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">
      <c r="A5" s="3"/>
      <c r="B5" s="41" t="s">
        <v>42</v>
      </c>
      <c r="C5" s="4"/>
      <c r="D5" s="120" t="s">
        <v>52</v>
      </c>
      <c r="E5" s="24"/>
      <c r="F5" s="24"/>
      <c r="G5" s="24"/>
      <c r="H5" s="26" t="s">
        <v>40</v>
      </c>
      <c r="I5" s="120" t="s">
        <v>56</v>
      </c>
      <c r="J5" s="10"/>
    </row>
    <row r="6" spans="1:15" ht="15.75" customHeight="1" x14ac:dyDescent="0.2">
      <c r="A6" s="3"/>
      <c r="B6" s="36"/>
      <c r="C6" s="24"/>
      <c r="D6" s="120" t="s">
        <v>53</v>
      </c>
      <c r="E6" s="24"/>
      <c r="F6" s="24"/>
      <c r="G6" s="24"/>
      <c r="H6" s="26" t="s">
        <v>34</v>
      </c>
      <c r="I6" s="120" t="s">
        <v>57</v>
      </c>
      <c r="J6" s="10"/>
    </row>
    <row r="7" spans="1:15" ht="15.75" customHeight="1" x14ac:dyDescent="0.2">
      <c r="A7" s="3"/>
      <c r="B7" s="37"/>
      <c r="C7" s="25"/>
      <c r="D7" s="101" t="s">
        <v>55</v>
      </c>
      <c r="E7" s="121" t="s">
        <v>54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102" t="s">
        <v>58</v>
      </c>
      <c r="E8" s="4"/>
      <c r="F8" s="4"/>
      <c r="G8" s="40"/>
      <c r="H8" s="26" t="s">
        <v>40</v>
      </c>
      <c r="I8" s="120" t="s">
        <v>62</v>
      </c>
      <c r="J8" s="10"/>
    </row>
    <row r="9" spans="1:15" ht="15.75" hidden="1" customHeight="1" x14ac:dyDescent="0.2">
      <c r="A9" s="3"/>
      <c r="B9" s="3"/>
      <c r="C9" s="4"/>
      <c r="D9" s="102" t="s">
        <v>59</v>
      </c>
      <c r="E9" s="4"/>
      <c r="F9" s="4"/>
      <c r="G9" s="40"/>
      <c r="H9" s="26" t="s">
        <v>34</v>
      </c>
      <c r="I9" s="120" t="s">
        <v>63</v>
      </c>
      <c r="J9" s="10"/>
    </row>
    <row r="10" spans="1:15" ht="15.75" hidden="1" customHeight="1" x14ac:dyDescent="0.2">
      <c r="A10" s="3"/>
      <c r="B10" s="46"/>
      <c r="C10" s="25"/>
      <c r="D10" s="123" t="s">
        <v>61</v>
      </c>
      <c r="E10" s="122" t="s">
        <v>60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124"/>
      <c r="E11" s="124"/>
      <c r="F11" s="124"/>
      <c r="G11" s="124"/>
      <c r="H11" s="26" t="s">
        <v>40</v>
      </c>
      <c r="I11" s="129"/>
      <c r="J11" s="10"/>
    </row>
    <row r="12" spans="1:15" ht="15.75" customHeight="1" x14ac:dyDescent="0.2">
      <c r="A12" s="3"/>
      <c r="B12" s="36"/>
      <c r="C12" s="24"/>
      <c r="D12" s="125"/>
      <c r="E12" s="125"/>
      <c r="F12" s="125"/>
      <c r="G12" s="125"/>
      <c r="H12" s="26" t="s">
        <v>34</v>
      </c>
      <c r="I12" s="129"/>
      <c r="J12" s="10"/>
    </row>
    <row r="13" spans="1:15" ht="15.75" customHeight="1" x14ac:dyDescent="0.2">
      <c r="A13" s="3"/>
      <c r="B13" s="37"/>
      <c r="C13" s="25"/>
      <c r="D13" s="128"/>
      <c r="E13" s="126"/>
      <c r="F13" s="127"/>
      <c r="G13" s="127"/>
      <c r="H13" s="27"/>
      <c r="I13" s="30"/>
      <c r="J13" s="45"/>
    </row>
    <row r="14" spans="1:15" ht="24" hidden="1" customHeight="1" x14ac:dyDescent="0.2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32</v>
      </c>
      <c r="C15" s="66"/>
      <c r="D15" s="47"/>
      <c r="E15" s="92"/>
      <c r="F15" s="92"/>
      <c r="G15" s="93"/>
      <c r="H15" s="93"/>
      <c r="I15" s="93" t="s">
        <v>29</v>
      </c>
      <c r="J15" s="94"/>
    </row>
    <row r="16" spans="1:15" ht="23.25" customHeight="1" x14ac:dyDescent="0.2">
      <c r="A16" s="192" t="s">
        <v>24</v>
      </c>
      <c r="B16" s="51" t="s">
        <v>24</v>
      </c>
      <c r="C16" s="52"/>
      <c r="D16" s="53"/>
      <c r="E16" s="79"/>
      <c r="F16" s="80"/>
      <c r="G16" s="79"/>
      <c r="H16" s="80"/>
      <c r="I16" s="79">
        <f>SUMIF(F49:F57,A16,I49:I57)+SUMIF(F49:F57,"PSU",I49:I57)</f>
        <v>0</v>
      </c>
      <c r="J16" s="81"/>
    </row>
    <row r="17" spans="1:10" ht="23.25" customHeight="1" x14ac:dyDescent="0.2">
      <c r="A17" s="192" t="s">
        <v>25</v>
      </c>
      <c r="B17" s="51" t="s">
        <v>25</v>
      </c>
      <c r="C17" s="52"/>
      <c r="D17" s="53"/>
      <c r="E17" s="79"/>
      <c r="F17" s="80"/>
      <c r="G17" s="79"/>
      <c r="H17" s="80"/>
      <c r="I17" s="79">
        <f>SUMIF(F49:F57,A17,I49:I57)</f>
        <v>0</v>
      </c>
      <c r="J17" s="81"/>
    </row>
    <row r="18" spans="1:10" ht="23.25" customHeight="1" x14ac:dyDescent="0.2">
      <c r="A18" s="192" t="s">
        <v>26</v>
      </c>
      <c r="B18" s="51" t="s">
        <v>26</v>
      </c>
      <c r="C18" s="52"/>
      <c r="D18" s="53"/>
      <c r="E18" s="79"/>
      <c r="F18" s="80"/>
      <c r="G18" s="79"/>
      <c r="H18" s="80"/>
      <c r="I18" s="79">
        <f>SUMIF(F49:F57,A18,I49:I57)</f>
        <v>0</v>
      </c>
      <c r="J18" s="81"/>
    </row>
    <row r="19" spans="1:10" ht="23.25" customHeight="1" x14ac:dyDescent="0.2">
      <c r="A19" s="192" t="s">
        <v>84</v>
      </c>
      <c r="B19" s="51" t="s">
        <v>27</v>
      </c>
      <c r="C19" s="52"/>
      <c r="D19" s="53"/>
      <c r="E19" s="79"/>
      <c r="F19" s="80"/>
      <c r="G19" s="79"/>
      <c r="H19" s="80"/>
      <c r="I19" s="79">
        <f>SUMIF(F49:F57,A19,I49:I57)</f>
        <v>0</v>
      </c>
      <c r="J19" s="81"/>
    </row>
    <row r="20" spans="1:10" ht="23.25" customHeight="1" x14ac:dyDescent="0.2">
      <c r="A20" s="192" t="s">
        <v>85</v>
      </c>
      <c r="B20" s="51" t="s">
        <v>28</v>
      </c>
      <c r="C20" s="52"/>
      <c r="D20" s="53"/>
      <c r="E20" s="79"/>
      <c r="F20" s="80"/>
      <c r="G20" s="79"/>
      <c r="H20" s="80"/>
      <c r="I20" s="79">
        <f>SUMIF(F49:F57,A20,I49:I57)</f>
        <v>0</v>
      </c>
      <c r="J20" s="81"/>
    </row>
    <row r="21" spans="1:10" ht="23.25" customHeight="1" x14ac:dyDescent="0.2">
      <c r="A21" s="3"/>
      <c r="B21" s="68" t="s">
        <v>29</v>
      </c>
      <c r="C21" s="69"/>
      <c r="D21" s="70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75">
        <f>IF(A24&gt;50, ROUNDUP(A23, 0), ROUNDDOWN(A23, 0))</f>
        <v>0</v>
      </c>
      <c r="H24" s="76"/>
      <c r="I24" s="76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14</v>
      </c>
      <c r="C25" s="52"/>
      <c r="D25" s="53"/>
      <c r="E25" s="54">
        <v>21</v>
      </c>
      <c r="F25" s="55" t="s">
        <v>0</v>
      </c>
      <c r="G25" s="77">
        <f>ZakladDPHZaklVypocet</f>
        <v>0</v>
      </c>
      <c r="H25" s="78"/>
      <c r="I25" s="78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89">
        <f>IF(A26&gt;50, ROUNDUP(A25, 0), ROUNDDOWN(A25, 0))</f>
        <v>0</v>
      </c>
      <c r="H26" s="90"/>
      <c r="I26" s="9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4</v>
      </c>
      <c r="C27" s="19"/>
      <c r="D27" s="22"/>
      <c r="E27" s="19"/>
      <c r="F27" s="20"/>
      <c r="G27" s="91">
        <f>CenaCelkem-(ZakladDPHSni+DPHSni+ZakladDPHZakl+DPHZakl)</f>
        <v>0</v>
      </c>
      <c r="H27" s="91"/>
      <c r="I27" s="91"/>
      <c r="J27" s="57" t="str">
        <f t="shared" si="0"/>
        <v>CZK</v>
      </c>
    </row>
    <row r="28" spans="1:10" ht="27.75" hidden="1" customHeight="1" thickBot="1" x14ac:dyDescent="0.25">
      <c r="A28" s="3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5" t="s">
        <v>35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66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43235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84" t="s">
        <v>49</v>
      </c>
      <c r="E34" s="85"/>
      <c r="F34" s="29"/>
      <c r="G34" s="84"/>
      <c r="H34" s="85"/>
      <c r="I34" s="85"/>
      <c r="J34" s="33"/>
    </row>
    <row r="35" spans="1:10" ht="12.75" customHeight="1" x14ac:dyDescent="0.2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">
      <c r="A38" s="134" t="s">
        <v>37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64</v>
      </c>
      <c r="C39" s="145"/>
      <c r="D39" s="146"/>
      <c r="E39" s="146"/>
      <c r="F39" s="147">
        <f>'01 001 Pol'!AE188</f>
        <v>0</v>
      </c>
      <c r="G39" s="148">
        <f>'01 001 Pol'!AF188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4">
        <v>2</v>
      </c>
      <c r="B40" s="151" t="s">
        <v>45</v>
      </c>
      <c r="C40" s="152" t="s">
        <v>46</v>
      </c>
      <c r="D40" s="153"/>
      <c r="E40" s="153"/>
      <c r="F40" s="154">
        <f>'01 001 Pol'!AE188</f>
        <v>0</v>
      </c>
      <c r="G40" s="155">
        <f>'01 001 Pol'!AF188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4">
        <v>3</v>
      </c>
      <c r="B41" s="157" t="s">
        <v>43</v>
      </c>
      <c r="C41" s="145" t="s">
        <v>44</v>
      </c>
      <c r="D41" s="146"/>
      <c r="E41" s="146"/>
      <c r="F41" s="158">
        <f>'01 001 Pol'!AE188</f>
        <v>0</v>
      </c>
      <c r="G41" s="149">
        <f>'01 001 Pol'!AF188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4"/>
      <c r="B42" s="159" t="s">
        <v>65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4" t="s">
        <v>67</v>
      </c>
    </row>
    <row r="48" spans="1:10" ht="25.5" customHeight="1" x14ac:dyDescent="0.2">
      <c r="A48" s="175"/>
      <c r="B48" s="178" t="s">
        <v>17</v>
      </c>
      <c r="C48" s="178" t="s">
        <v>5</v>
      </c>
      <c r="D48" s="179"/>
      <c r="E48" s="179"/>
      <c r="F48" s="180" t="s">
        <v>68</v>
      </c>
      <c r="G48" s="180"/>
      <c r="H48" s="180"/>
      <c r="I48" s="180" t="s">
        <v>29</v>
      </c>
      <c r="J48" s="180" t="s">
        <v>0</v>
      </c>
    </row>
    <row r="49" spans="1:10" ht="25.5" customHeight="1" x14ac:dyDescent="0.2">
      <c r="A49" s="176"/>
      <c r="B49" s="181" t="s">
        <v>69</v>
      </c>
      <c r="C49" s="182" t="s">
        <v>70</v>
      </c>
      <c r="D49" s="183"/>
      <c r="E49" s="183"/>
      <c r="F49" s="188" t="s">
        <v>25</v>
      </c>
      <c r="G49" s="189"/>
      <c r="H49" s="189"/>
      <c r="I49" s="189">
        <f>'01 001 Pol'!G8</f>
        <v>0</v>
      </c>
      <c r="J49" s="186" t="str">
        <f>IF(I58=0,"",I49/I58*100)</f>
        <v/>
      </c>
    </row>
    <row r="50" spans="1:10" ht="25.5" customHeight="1" x14ac:dyDescent="0.2">
      <c r="A50" s="176"/>
      <c r="B50" s="181" t="s">
        <v>71</v>
      </c>
      <c r="C50" s="182" t="s">
        <v>72</v>
      </c>
      <c r="D50" s="183"/>
      <c r="E50" s="183"/>
      <c r="F50" s="188" t="s">
        <v>25</v>
      </c>
      <c r="G50" s="189"/>
      <c r="H50" s="189"/>
      <c r="I50" s="189">
        <f>'01 001 Pol'!G32</f>
        <v>0</v>
      </c>
      <c r="J50" s="186" t="str">
        <f>IF(I58=0,"",I50/I58*100)</f>
        <v/>
      </c>
    </row>
    <row r="51" spans="1:10" ht="25.5" customHeight="1" x14ac:dyDescent="0.2">
      <c r="A51" s="176"/>
      <c r="B51" s="181" t="s">
        <v>73</v>
      </c>
      <c r="C51" s="182" t="s">
        <v>74</v>
      </c>
      <c r="D51" s="183"/>
      <c r="E51" s="183"/>
      <c r="F51" s="188" t="s">
        <v>25</v>
      </c>
      <c r="G51" s="189"/>
      <c r="H51" s="189"/>
      <c r="I51" s="189">
        <f>'01 001 Pol'!G58</f>
        <v>0</v>
      </c>
      <c r="J51" s="186" t="str">
        <f>IF(I58=0,"",I51/I58*100)</f>
        <v/>
      </c>
    </row>
    <row r="52" spans="1:10" ht="25.5" customHeight="1" x14ac:dyDescent="0.2">
      <c r="A52" s="176"/>
      <c r="B52" s="181" t="s">
        <v>75</v>
      </c>
      <c r="C52" s="182" t="s">
        <v>76</v>
      </c>
      <c r="D52" s="183"/>
      <c r="E52" s="183"/>
      <c r="F52" s="188" t="s">
        <v>25</v>
      </c>
      <c r="G52" s="189"/>
      <c r="H52" s="189"/>
      <c r="I52" s="189">
        <f>'01 001 Pol'!G98</f>
        <v>0</v>
      </c>
      <c r="J52" s="186" t="str">
        <f>IF(I58=0,"",I52/I58*100)</f>
        <v/>
      </c>
    </row>
    <row r="53" spans="1:10" ht="25.5" customHeight="1" x14ac:dyDescent="0.2">
      <c r="A53" s="176"/>
      <c r="B53" s="181" t="s">
        <v>77</v>
      </c>
      <c r="C53" s="182" t="s">
        <v>78</v>
      </c>
      <c r="D53" s="183"/>
      <c r="E53" s="183"/>
      <c r="F53" s="188" t="s">
        <v>25</v>
      </c>
      <c r="G53" s="189"/>
      <c r="H53" s="189"/>
      <c r="I53" s="189">
        <f>'01 001 Pol'!G135</f>
        <v>0</v>
      </c>
      <c r="J53" s="186" t="str">
        <f>IF(I58=0,"",I53/I58*100)</f>
        <v/>
      </c>
    </row>
    <row r="54" spans="1:10" ht="25.5" customHeight="1" x14ac:dyDescent="0.2">
      <c r="A54" s="176"/>
      <c r="B54" s="181" t="s">
        <v>79</v>
      </c>
      <c r="C54" s="182" t="s">
        <v>80</v>
      </c>
      <c r="D54" s="183"/>
      <c r="E54" s="183"/>
      <c r="F54" s="188" t="s">
        <v>25</v>
      </c>
      <c r="G54" s="189"/>
      <c r="H54" s="189"/>
      <c r="I54" s="189">
        <f>'01 001 Pol'!G153</f>
        <v>0</v>
      </c>
      <c r="J54" s="186" t="str">
        <f>IF(I58=0,"",I54/I58*100)</f>
        <v/>
      </c>
    </row>
    <row r="55" spans="1:10" ht="25.5" customHeight="1" x14ac:dyDescent="0.2">
      <c r="A55" s="176"/>
      <c r="B55" s="181" t="s">
        <v>81</v>
      </c>
      <c r="C55" s="182" t="s">
        <v>82</v>
      </c>
      <c r="D55" s="183"/>
      <c r="E55" s="183"/>
      <c r="F55" s="188" t="s">
        <v>83</v>
      </c>
      <c r="G55" s="189"/>
      <c r="H55" s="189"/>
      <c r="I55" s="189">
        <f>'01 001 Pol'!G162</f>
        <v>0</v>
      </c>
      <c r="J55" s="186" t="str">
        <f>IF(I58=0,"",I55/I58*100)</f>
        <v/>
      </c>
    </row>
    <row r="56" spans="1:10" ht="25.5" customHeight="1" x14ac:dyDescent="0.2">
      <c r="A56" s="176"/>
      <c r="B56" s="181" t="s">
        <v>84</v>
      </c>
      <c r="C56" s="182" t="s">
        <v>27</v>
      </c>
      <c r="D56" s="183"/>
      <c r="E56" s="183"/>
      <c r="F56" s="188" t="s">
        <v>84</v>
      </c>
      <c r="G56" s="189"/>
      <c r="H56" s="189"/>
      <c r="I56" s="189">
        <f>'01 001 Pol'!G180</f>
        <v>0</v>
      </c>
      <c r="J56" s="186" t="str">
        <f>IF(I58=0,"",I56/I58*100)</f>
        <v/>
      </c>
    </row>
    <row r="57" spans="1:10" ht="25.5" customHeight="1" x14ac:dyDescent="0.2">
      <c r="A57" s="176"/>
      <c r="B57" s="181" t="s">
        <v>85</v>
      </c>
      <c r="C57" s="182" t="s">
        <v>28</v>
      </c>
      <c r="D57" s="183"/>
      <c r="E57" s="183"/>
      <c r="F57" s="188" t="s">
        <v>85</v>
      </c>
      <c r="G57" s="189"/>
      <c r="H57" s="189"/>
      <c r="I57" s="189">
        <f>'01 001 Pol'!G184</f>
        <v>0</v>
      </c>
      <c r="J57" s="186" t="str">
        <f>IF(I58=0,"",I57/I58*100)</f>
        <v/>
      </c>
    </row>
    <row r="58" spans="1:10" ht="25.5" customHeight="1" x14ac:dyDescent="0.2">
      <c r="A58" s="177"/>
      <c r="B58" s="184" t="s">
        <v>1</v>
      </c>
      <c r="C58" s="184"/>
      <c r="D58" s="185"/>
      <c r="E58" s="185"/>
      <c r="F58" s="190"/>
      <c r="G58" s="191"/>
      <c r="H58" s="191"/>
      <c r="I58" s="191">
        <f>SUM(I49:I57)</f>
        <v>0</v>
      </c>
      <c r="J58" s="187">
        <f>SUM(J49:J57)</f>
        <v>0</v>
      </c>
    </row>
    <row r="59" spans="1:10" x14ac:dyDescent="0.2">
      <c r="F59" s="132"/>
      <c r="G59" s="131"/>
      <c r="H59" s="132"/>
      <c r="I59" s="131"/>
      <c r="J59" s="133"/>
    </row>
    <row r="60" spans="1:10" x14ac:dyDescent="0.2">
      <c r="F60" s="132"/>
      <c r="G60" s="131"/>
      <c r="H60" s="132"/>
      <c r="I60" s="131"/>
      <c r="J60" s="133"/>
    </row>
    <row r="61" spans="1:10" x14ac:dyDescent="0.2">
      <c r="F61" s="132"/>
      <c r="G61" s="131"/>
      <c r="H61" s="132"/>
      <c r="I61" s="131"/>
      <c r="J61" s="133"/>
    </row>
  </sheetData>
  <sheetProtection algorithmName="SHA-512" hashValue="6mOyAjL4yhNn+M33vNfq+MLqhctoBCExnNrK1SIguQ7QqIM5GciavBMn2K6G4doIWkB6Vl0Lt5vJzpP8MCFkDg==" saltValue="6zvWezt9OLkKegDOp3Bsr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2" t="s">
        <v>7</v>
      </c>
      <c r="B2" s="71"/>
      <c r="C2" s="98"/>
      <c r="D2" s="98"/>
      <c r="E2" s="98"/>
      <c r="F2" s="98"/>
      <c r="G2" s="99"/>
    </row>
    <row r="3" spans="1:7" ht="24.95" customHeight="1" x14ac:dyDescent="0.2">
      <c r="A3" s="72" t="s">
        <v>8</v>
      </c>
      <c r="B3" s="71"/>
      <c r="C3" s="98"/>
      <c r="D3" s="98"/>
      <c r="E3" s="98"/>
      <c r="F3" s="98"/>
      <c r="G3" s="99"/>
    </row>
    <row r="4" spans="1:7" ht="24.95" customHeight="1" x14ac:dyDescent="0.2">
      <c r="A4" s="72" t="s">
        <v>9</v>
      </c>
      <c r="B4" s="71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algorithmName="SHA-512" hashValue="g/fuGBNA2L4fisGLbWvBcGK+qoOyHcw46xxrzSdQ7OL0vvJXpo8wun5Kvyj13wP1oE8P4+pexHcnGENI1qS6iA==" saltValue="wqPtw3JsNh+6KlZkAqKz9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D02A3-73D2-4C6F-9769-B57CD8A1DDC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0" customWidth="1"/>
    <col min="3" max="3" width="63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86</v>
      </c>
      <c r="B1" s="194"/>
      <c r="C1" s="194"/>
      <c r="D1" s="194"/>
      <c r="E1" s="194"/>
      <c r="F1" s="194"/>
      <c r="G1" s="194"/>
      <c r="AG1" t="s">
        <v>87</v>
      </c>
    </row>
    <row r="2" spans="1:60" ht="24.95" customHeight="1" x14ac:dyDescent="0.2">
      <c r="A2" s="195" t="s">
        <v>7</v>
      </c>
      <c r="B2" s="71" t="s">
        <v>50</v>
      </c>
      <c r="C2" s="198" t="s">
        <v>51</v>
      </c>
      <c r="D2" s="196"/>
      <c r="E2" s="196"/>
      <c r="F2" s="196"/>
      <c r="G2" s="197"/>
      <c r="AG2" t="s">
        <v>88</v>
      </c>
    </row>
    <row r="3" spans="1:60" ht="24.95" customHeight="1" x14ac:dyDescent="0.2">
      <c r="A3" s="195" t="s">
        <v>8</v>
      </c>
      <c r="B3" s="71" t="s">
        <v>45</v>
      </c>
      <c r="C3" s="198" t="s">
        <v>46</v>
      </c>
      <c r="D3" s="196"/>
      <c r="E3" s="196"/>
      <c r="F3" s="196"/>
      <c r="G3" s="197"/>
      <c r="AC3" s="130" t="s">
        <v>88</v>
      </c>
      <c r="AG3" t="s">
        <v>89</v>
      </c>
    </row>
    <row r="4" spans="1:60" ht="24.95" customHeight="1" x14ac:dyDescent="0.2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90</v>
      </c>
    </row>
    <row r="5" spans="1:60" x14ac:dyDescent="0.2">
      <c r="D5" s="193"/>
    </row>
    <row r="6" spans="1:60" ht="38.25" x14ac:dyDescent="0.2">
      <c r="A6" s="205" t="s">
        <v>91</v>
      </c>
      <c r="B6" s="207" t="s">
        <v>92</v>
      </c>
      <c r="C6" s="207" t="s">
        <v>93</v>
      </c>
      <c r="D6" s="206" t="s">
        <v>94</v>
      </c>
      <c r="E6" s="205" t="s">
        <v>95</v>
      </c>
      <c r="F6" s="204" t="s">
        <v>96</v>
      </c>
      <c r="G6" s="205" t="s">
        <v>29</v>
      </c>
      <c r="H6" s="208" t="s">
        <v>30</v>
      </c>
      <c r="I6" s="208" t="s">
        <v>97</v>
      </c>
      <c r="J6" s="208" t="s">
        <v>31</v>
      </c>
      <c r="K6" s="208" t="s">
        <v>98</v>
      </c>
      <c r="L6" s="208" t="s">
        <v>99</v>
      </c>
      <c r="M6" s="208" t="s">
        <v>100</v>
      </c>
      <c r="N6" s="208" t="s">
        <v>101</v>
      </c>
      <c r="O6" s="208" t="s">
        <v>102</v>
      </c>
      <c r="P6" s="208" t="s">
        <v>103</v>
      </c>
      <c r="Q6" s="208" t="s">
        <v>104</v>
      </c>
      <c r="R6" s="208" t="s">
        <v>105</v>
      </c>
      <c r="S6" s="208" t="s">
        <v>106</v>
      </c>
      <c r="T6" s="208" t="s">
        <v>107</v>
      </c>
      <c r="U6" s="208" t="s">
        <v>108</v>
      </c>
      <c r="V6" s="208" t="s">
        <v>109</v>
      </c>
      <c r="W6" s="208" t="s">
        <v>110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2" t="s">
        <v>111</v>
      </c>
      <c r="B8" s="223" t="s">
        <v>69</v>
      </c>
      <c r="C8" s="247" t="s">
        <v>70</v>
      </c>
      <c r="D8" s="224"/>
      <c r="E8" s="225"/>
      <c r="F8" s="226"/>
      <c r="G8" s="226">
        <f>SUMIF(AG9:AG31,"&lt;&gt;NOR",G9:G31)</f>
        <v>0</v>
      </c>
      <c r="H8" s="226"/>
      <c r="I8" s="226">
        <f>SUM(I9:I31)</f>
        <v>0</v>
      </c>
      <c r="J8" s="226"/>
      <c r="K8" s="226">
        <f>SUM(K9:K31)</f>
        <v>0</v>
      </c>
      <c r="L8" s="226"/>
      <c r="M8" s="226">
        <f>SUM(M9:M31)</f>
        <v>0</v>
      </c>
      <c r="N8" s="226"/>
      <c r="O8" s="226">
        <f>SUM(O9:O31)</f>
        <v>0</v>
      </c>
      <c r="P8" s="226"/>
      <c r="Q8" s="226">
        <f>SUM(Q9:Q31)</f>
        <v>2.1599999999999997</v>
      </c>
      <c r="R8" s="226"/>
      <c r="S8" s="226"/>
      <c r="T8" s="227"/>
      <c r="U8" s="221"/>
      <c r="V8" s="221">
        <f>SUM(V9:V31)</f>
        <v>52.780000000000008</v>
      </c>
      <c r="W8" s="221"/>
      <c r="AG8" t="s">
        <v>112</v>
      </c>
    </row>
    <row r="9" spans="1:60" ht="22.5" outlineLevel="1" x14ac:dyDescent="0.2">
      <c r="A9" s="228">
        <v>1</v>
      </c>
      <c r="B9" s="229" t="s">
        <v>113</v>
      </c>
      <c r="C9" s="248" t="s">
        <v>114</v>
      </c>
      <c r="D9" s="230" t="s">
        <v>115</v>
      </c>
      <c r="E9" s="231">
        <v>9.1562400000000004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2.1000000000000003E-3</v>
      </c>
      <c r="Q9" s="233">
        <f>ROUND(E9*P9,2)</f>
        <v>0.02</v>
      </c>
      <c r="R9" s="233" t="s">
        <v>116</v>
      </c>
      <c r="S9" s="233" t="s">
        <v>117</v>
      </c>
      <c r="T9" s="234" t="s">
        <v>117</v>
      </c>
      <c r="U9" s="218">
        <v>0.2</v>
      </c>
      <c r="V9" s="218">
        <f>ROUND(E9*U9,2)</f>
        <v>1.83</v>
      </c>
      <c r="W9" s="21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118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16"/>
      <c r="B10" s="217"/>
      <c r="C10" s="249" t="s">
        <v>119</v>
      </c>
      <c r="D10" s="219"/>
      <c r="E10" s="220">
        <v>9.1562400000000004</v>
      </c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120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ht="22.5" outlineLevel="1" x14ac:dyDescent="0.2">
      <c r="A11" s="228">
        <v>2</v>
      </c>
      <c r="B11" s="229" t="s">
        <v>121</v>
      </c>
      <c r="C11" s="248" t="s">
        <v>122</v>
      </c>
      <c r="D11" s="230" t="s">
        <v>115</v>
      </c>
      <c r="E11" s="231">
        <v>7.6302000000000003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33">
        <v>0</v>
      </c>
      <c r="O11" s="233">
        <f>ROUND(E11*N11,2)</f>
        <v>0</v>
      </c>
      <c r="P11" s="233">
        <v>0.02</v>
      </c>
      <c r="Q11" s="233">
        <f>ROUND(E11*P11,2)</f>
        <v>0.15</v>
      </c>
      <c r="R11" s="233" t="s">
        <v>116</v>
      </c>
      <c r="S11" s="233" t="s">
        <v>117</v>
      </c>
      <c r="T11" s="234" t="s">
        <v>117</v>
      </c>
      <c r="U11" s="218">
        <v>0.35000000000000003</v>
      </c>
      <c r="V11" s="218">
        <f>ROUND(E11*U11,2)</f>
        <v>2.67</v>
      </c>
      <c r="W11" s="21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118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16"/>
      <c r="B12" s="217"/>
      <c r="C12" s="249" t="s">
        <v>123</v>
      </c>
      <c r="D12" s="219"/>
      <c r="E12" s="220">
        <v>7.6302000000000003</v>
      </c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120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22.5" outlineLevel="1" x14ac:dyDescent="0.2">
      <c r="A13" s="228">
        <v>3</v>
      </c>
      <c r="B13" s="229" t="s">
        <v>124</v>
      </c>
      <c r="C13" s="248" t="s">
        <v>125</v>
      </c>
      <c r="D13" s="230" t="s">
        <v>115</v>
      </c>
      <c r="E13" s="231">
        <v>14.444000000000001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33">
        <v>0</v>
      </c>
      <c r="O13" s="233">
        <f>ROUND(E13*N13,2)</f>
        <v>0</v>
      </c>
      <c r="P13" s="233">
        <v>4.8100000000000004E-2</v>
      </c>
      <c r="Q13" s="233">
        <f>ROUND(E13*P13,2)</f>
        <v>0.69</v>
      </c>
      <c r="R13" s="233" t="s">
        <v>116</v>
      </c>
      <c r="S13" s="233" t="s">
        <v>117</v>
      </c>
      <c r="T13" s="234" t="s">
        <v>117</v>
      </c>
      <c r="U13" s="218">
        <v>0.75</v>
      </c>
      <c r="V13" s="218">
        <f>ROUND(E13*U13,2)</f>
        <v>10.83</v>
      </c>
      <c r="W13" s="218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118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6"/>
      <c r="B14" s="217"/>
      <c r="C14" s="249" t="s">
        <v>126</v>
      </c>
      <c r="D14" s="219"/>
      <c r="E14" s="220">
        <v>6.4998000000000005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120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16"/>
      <c r="B15" s="217"/>
      <c r="C15" s="249" t="s">
        <v>127</v>
      </c>
      <c r="D15" s="219"/>
      <c r="E15" s="220">
        <v>7.9442000000000004</v>
      </c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120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28">
        <v>4</v>
      </c>
      <c r="B16" s="229" t="s">
        <v>128</v>
      </c>
      <c r="C16" s="248" t="s">
        <v>129</v>
      </c>
      <c r="D16" s="230" t="s">
        <v>130</v>
      </c>
      <c r="E16" s="231">
        <v>50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33">
        <v>0</v>
      </c>
      <c r="O16" s="233">
        <f>ROUND(E16*N16,2)</f>
        <v>0</v>
      </c>
      <c r="P16" s="233">
        <v>1.102E-2</v>
      </c>
      <c r="Q16" s="233">
        <f>ROUND(E16*P16,2)</f>
        <v>0.55000000000000004</v>
      </c>
      <c r="R16" s="233" t="s">
        <v>131</v>
      </c>
      <c r="S16" s="233" t="s">
        <v>117</v>
      </c>
      <c r="T16" s="234" t="s">
        <v>117</v>
      </c>
      <c r="U16" s="218">
        <v>0.29700000000000004</v>
      </c>
      <c r="V16" s="218">
        <f>ROUND(E16*U16,2)</f>
        <v>14.85</v>
      </c>
      <c r="W16" s="218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118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6"/>
      <c r="B17" s="217"/>
      <c r="C17" s="249" t="s">
        <v>132</v>
      </c>
      <c r="D17" s="219"/>
      <c r="E17" s="220">
        <v>50</v>
      </c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120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">
      <c r="A18" s="228">
        <v>5</v>
      </c>
      <c r="B18" s="229" t="s">
        <v>133</v>
      </c>
      <c r="C18" s="248" t="s">
        <v>134</v>
      </c>
      <c r="D18" s="230" t="s">
        <v>130</v>
      </c>
      <c r="E18" s="231">
        <v>29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33">
        <v>0</v>
      </c>
      <c r="O18" s="233">
        <f>ROUND(E18*N18,2)</f>
        <v>0</v>
      </c>
      <c r="P18" s="233">
        <v>1.4420000000000001E-2</v>
      </c>
      <c r="Q18" s="233">
        <f>ROUND(E18*P18,2)</f>
        <v>0.42</v>
      </c>
      <c r="R18" s="233" t="s">
        <v>131</v>
      </c>
      <c r="S18" s="233" t="s">
        <v>117</v>
      </c>
      <c r="T18" s="234" t="s">
        <v>117</v>
      </c>
      <c r="U18" s="218">
        <v>0.33300000000000002</v>
      </c>
      <c r="V18" s="218">
        <f>ROUND(E18*U18,2)</f>
        <v>9.66</v>
      </c>
      <c r="W18" s="218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118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16"/>
      <c r="B19" s="217"/>
      <c r="C19" s="249" t="s">
        <v>135</v>
      </c>
      <c r="D19" s="219"/>
      <c r="E19" s="220">
        <v>29</v>
      </c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120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35">
        <v>6</v>
      </c>
      <c r="B20" s="236" t="s">
        <v>136</v>
      </c>
      <c r="C20" s="250" t="s">
        <v>137</v>
      </c>
      <c r="D20" s="237" t="s">
        <v>138</v>
      </c>
      <c r="E20" s="238">
        <v>6</v>
      </c>
      <c r="F20" s="239"/>
      <c r="G20" s="240">
        <f>ROUND(E20*F20,2)</f>
        <v>0</v>
      </c>
      <c r="H20" s="239"/>
      <c r="I20" s="240">
        <f>ROUND(E20*H20,2)</f>
        <v>0</v>
      </c>
      <c r="J20" s="239"/>
      <c r="K20" s="240">
        <f>ROUND(E20*J20,2)</f>
        <v>0</v>
      </c>
      <c r="L20" s="240">
        <v>21</v>
      </c>
      <c r="M20" s="240">
        <f>G20*(1+L20/100)</f>
        <v>0</v>
      </c>
      <c r="N20" s="240">
        <v>0</v>
      </c>
      <c r="O20" s="240">
        <f>ROUND(E20*N20,2)</f>
        <v>0</v>
      </c>
      <c r="P20" s="240">
        <v>0</v>
      </c>
      <c r="Q20" s="240">
        <f>ROUND(E20*P20,2)</f>
        <v>0</v>
      </c>
      <c r="R20" s="240" t="s">
        <v>131</v>
      </c>
      <c r="S20" s="240" t="s">
        <v>117</v>
      </c>
      <c r="T20" s="241" t="s">
        <v>117</v>
      </c>
      <c r="U20" s="218">
        <v>8.8000000000000009E-2</v>
      </c>
      <c r="V20" s="218">
        <f>ROUND(E20*U20,2)</f>
        <v>0.53</v>
      </c>
      <c r="W20" s="218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118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22.5" outlineLevel="1" x14ac:dyDescent="0.2">
      <c r="A21" s="235">
        <v>7</v>
      </c>
      <c r="B21" s="236" t="s">
        <v>139</v>
      </c>
      <c r="C21" s="250" t="s">
        <v>140</v>
      </c>
      <c r="D21" s="237" t="s">
        <v>138</v>
      </c>
      <c r="E21" s="238">
        <v>4</v>
      </c>
      <c r="F21" s="239"/>
      <c r="G21" s="240">
        <f>ROUND(E21*F21,2)</f>
        <v>0</v>
      </c>
      <c r="H21" s="239"/>
      <c r="I21" s="240">
        <f>ROUND(E21*H21,2)</f>
        <v>0</v>
      </c>
      <c r="J21" s="239"/>
      <c r="K21" s="240">
        <f>ROUND(E21*J21,2)</f>
        <v>0</v>
      </c>
      <c r="L21" s="240">
        <v>21</v>
      </c>
      <c r="M21" s="240">
        <f>G21*(1+L21/100)</f>
        <v>0</v>
      </c>
      <c r="N21" s="240">
        <v>0</v>
      </c>
      <c r="O21" s="240">
        <f>ROUND(E21*N21,2)</f>
        <v>0</v>
      </c>
      <c r="P21" s="240">
        <v>0</v>
      </c>
      <c r="Q21" s="240">
        <f>ROUND(E21*P21,2)</f>
        <v>0</v>
      </c>
      <c r="R21" s="240" t="s">
        <v>131</v>
      </c>
      <c r="S21" s="240" t="s">
        <v>117</v>
      </c>
      <c r="T21" s="241" t="s">
        <v>117</v>
      </c>
      <c r="U21" s="218">
        <v>0.16300000000000001</v>
      </c>
      <c r="V21" s="218">
        <f>ROUND(E21*U21,2)</f>
        <v>0.65</v>
      </c>
      <c r="W21" s="218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118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28">
        <v>8</v>
      </c>
      <c r="B22" s="229" t="s">
        <v>141</v>
      </c>
      <c r="C22" s="248" t="s">
        <v>393</v>
      </c>
      <c r="D22" s="230" t="s">
        <v>138</v>
      </c>
      <c r="E22" s="231">
        <v>4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3">
        <v>0</v>
      </c>
      <c r="O22" s="233">
        <f>ROUND(E22*N22,2)</f>
        <v>0</v>
      </c>
      <c r="P22" s="233">
        <v>2.826E-2</v>
      </c>
      <c r="Q22" s="233">
        <f>ROUND(E22*P22,2)</f>
        <v>0.11</v>
      </c>
      <c r="R22" s="233" t="s">
        <v>131</v>
      </c>
      <c r="S22" s="233" t="s">
        <v>117</v>
      </c>
      <c r="T22" s="234" t="s">
        <v>117</v>
      </c>
      <c r="U22" s="218">
        <v>0.43400000000000005</v>
      </c>
      <c r="V22" s="218">
        <f>ROUND(E22*U22,2)</f>
        <v>1.74</v>
      </c>
      <c r="W22" s="218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118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49" t="s">
        <v>142</v>
      </c>
      <c r="D23" s="219"/>
      <c r="E23" s="220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120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49" t="s">
        <v>143</v>
      </c>
      <c r="D24" s="219"/>
      <c r="E24" s="220">
        <v>1</v>
      </c>
      <c r="F24" s="218"/>
      <c r="G24" s="218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120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6"/>
      <c r="B25" s="217"/>
      <c r="C25" s="249" t="s">
        <v>144</v>
      </c>
      <c r="D25" s="219"/>
      <c r="E25" s="220">
        <v>2</v>
      </c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120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28">
        <v>9</v>
      </c>
      <c r="B26" s="229" t="s">
        <v>145</v>
      </c>
      <c r="C26" s="248" t="s">
        <v>394</v>
      </c>
      <c r="D26" s="230" t="s">
        <v>138</v>
      </c>
      <c r="E26" s="231">
        <v>4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33">
        <v>0</v>
      </c>
      <c r="O26" s="233">
        <f>ROUND(E26*N26,2)</f>
        <v>0</v>
      </c>
      <c r="P26" s="233">
        <v>3.3080000000000005E-2</v>
      </c>
      <c r="Q26" s="233">
        <f>ROUND(E26*P26,2)</f>
        <v>0.13</v>
      </c>
      <c r="R26" s="233" t="s">
        <v>131</v>
      </c>
      <c r="S26" s="233" t="s">
        <v>117</v>
      </c>
      <c r="T26" s="234" t="s">
        <v>117</v>
      </c>
      <c r="U26" s="218">
        <v>0.57900000000000007</v>
      </c>
      <c r="V26" s="218">
        <f>ROUND(E26*U26,2)</f>
        <v>2.3199999999999998</v>
      </c>
      <c r="W26" s="218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118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6"/>
      <c r="B27" s="217"/>
      <c r="C27" s="249" t="s">
        <v>146</v>
      </c>
      <c r="D27" s="219"/>
      <c r="E27" s="220">
        <v>3</v>
      </c>
      <c r="F27" s="218"/>
      <c r="G27" s="21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120</v>
      </c>
      <c r="AH27" s="209">
        <v>0</v>
      </c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">
      <c r="A28" s="216"/>
      <c r="B28" s="217"/>
      <c r="C28" s="249" t="s">
        <v>147</v>
      </c>
      <c r="D28" s="219"/>
      <c r="E28" s="220">
        <v>1</v>
      </c>
      <c r="F28" s="218"/>
      <c r="G28" s="218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120</v>
      </c>
      <c r="AH28" s="209">
        <v>0</v>
      </c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">
      <c r="A29" s="235">
        <v>10</v>
      </c>
      <c r="B29" s="236" t="s">
        <v>148</v>
      </c>
      <c r="C29" s="250" t="s">
        <v>149</v>
      </c>
      <c r="D29" s="237" t="s">
        <v>130</v>
      </c>
      <c r="E29" s="238">
        <v>1</v>
      </c>
      <c r="F29" s="239"/>
      <c r="G29" s="240">
        <f>ROUND(E29*F29,2)</f>
        <v>0</v>
      </c>
      <c r="H29" s="239"/>
      <c r="I29" s="240">
        <f>ROUND(E29*H29,2)</f>
        <v>0</v>
      </c>
      <c r="J29" s="239"/>
      <c r="K29" s="240">
        <f>ROUND(E29*J29,2)</f>
        <v>0</v>
      </c>
      <c r="L29" s="240">
        <v>21</v>
      </c>
      <c r="M29" s="240">
        <f>G29*(1+L29/100)</f>
        <v>0</v>
      </c>
      <c r="N29" s="240">
        <v>0</v>
      </c>
      <c r="O29" s="240">
        <f>ROUND(E29*N29,2)</f>
        <v>0</v>
      </c>
      <c r="P29" s="240">
        <v>9.358000000000001E-2</v>
      </c>
      <c r="Q29" s="240">
        <f>ROUND(E29*P29,2)</f>
        <v>0.09</v>
      </c>
      <c r="R29" s="240" t="s">
        <v>150</v>
      </c>
      <c r="S29" s="240" t="s">
        <v>117</v>
      </c>
      <c r="T29" s="241" t="s">
        <v>117</v>
      </c>
      <c r="U29" s="218">
        <v>0.35000000000000003</v>
      </c>
      <c r="V29" s="218">
        <f>ROUND(E29*U29,2)</f>
        <v>0.35</v>
      </c>
      <c r="W29" s="218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118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28">
        <v>11</v>
      </c>
      <c r="B30" s="229" t="s">
        <v>151</v>
      </c>
      <c r="C30" s="248" t="s">
        <v>152</v>
      </c>
      <c r="D30" s="230" t="s">
        <v>153</v>
      </c>
      <c r="E30" s="231">
        <v>2.1747100000000001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33">
        <v>0</v>
      </c>
      <c r="O30" s="233">
        <f>ROUND(E30*N30,2)</f>
        <v>0</v>
      </c>
      <c r="P30" s="233">
        <v>0</v>
      </c>
      <c r="Q30" s="233">
        <f>ROUND(E30*P30,2)</f>
        <v>0</v>
      </c>
      <c r="R30" s="233" t="s">
        <v>131</v>
      </c>
      <c r="S30" s="233" t="s">
        <v>117</v>
      </c>
      <c r="T30" s="234" t="s">
        <v>117</v>
      </c>
      <c r="U30" s="218">
        <v>3.379</v>
      </c>
      <c r="V30" s="218">
        <f>ROUND(E30*U30,2)</f>
        <v>7.35</v>
      </c>
      <c r="W30" s="218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118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16"/>
      <c r="B31" s="217"/>
      <c r="C31" s="251" t="s">
        <v>154</v>
      </c>
      <c r="D31" s="242"/>
      <c r="E31" s="242"/>
      <c r="F31" s="242"/>
      <c r="G31" s="242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155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x14ac:dyDescent="0.2">
      <c r="A32" s="222" t="s">
        <v>111</v>
      </c>
      <c r="B32" s="223" t="s">
        <v>71</v>
      </c>
      <c r="C32" s="247" t="s">
        <v>72</v>
      </c>
      <c r="D32" s="224"/>
      <c r="E32" s="225"/>
      <c r="F32" s="226"/>
      <c r="G32" s="226">
        <f>SUMIF(AG33:AG57,"&lt;&gt;NOR",G33:G57)</f>
        <v>0</v>
      </c>
      <c r="H32" s="226"/>
      <c r="I32" s="226">
        <f>SUM(I33:I57)</f>
        <v>0</v>
      </c>
      <c r="J32" s="226"/>
      <c r="K32" s="226">
        <f>SUM(K33:K57)</f>
        <v>0</v>
      </c>
      <c r="L32" s="226"/>
      <c r="M32" s="226">
        <f>SUM(M33:M57)</f>
        <v>0</v>
      </c>
      <c r="N32" s="226"/>
      <c r="O32" s="226">
        <f>SUM(O33:O57)</f>
        <v>0.08</v>
      </c>
      <c r="P32" s="226"/>
      <c r="Q32" s="226">
        <f>SUM(Q33:Q57)</f>
        <v>0</v>
      </c>
      <c r="R32" s="226"/>
      <c r="S32" s="226"/>
      <c r="T32" s="227"/>
      <c r="U32" s="221"/>
      <c r="V32" s="221">
        <f>SUM(V33:V57)</f>
        <v>25.620000000000005</v>
      </c>
      <c r="W32" s="221"/>
      <c r="AG32" t="s">
        <v>112</v>
      </c>
    </row>
    <row r="33" spans="1:60" ht="22.5" outlineLevel="1" x14ac:dyDescent="0.2">
      <c r="A33" s="228">
        <v>12</v>
      </c>
      <c r="B33" s="229" t="s">
        <v>156</v>
      </c>
      <c r="C33" s="248" t="s">
        <v>157</v>
      </c>
      <c r="D33" s="230" t="s">
        <v>130</v>
      </c>
      <c r="E33" s="231">
        <v>1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33">
        <v>1.6000000000000001E-4</v>
      </c>
      <c r="O33" s="233">
        <f>ROUND(E33*N33,2)</f>
        <v>0</v>
      </c>
      <c r="P33" s="233">
        <v>0</v>
      </c>
      <c r="Q33" s="233">
        <f>ROUND(E33*P33,2)</f>
        <v>0</v>
      </c>
      <c r="R33" s="233" t="s">
        <v>131</v>
      </c>
      <c r="S33" s="233" t="s">
        <v>117</v>
      </c>
      <c r="T33" s="234" t="s">
        <v>117</v>
      </c>
      <c r="U33" s="218">
        <v>0.17</v>
      </c>
      <c r="V33" s="218">
        <f>ROUND(E33*U33,2)</f>
        <v>0.17</v>
      </c>
      <c r="W33" s="218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118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16"/>
      <c r="B34" s="217"/>
      <c r="C34" s="249" t="s">
        <v>158</v>
      </c>
      <c r="D34" s="219"/>
      <c r="E34" s="220">
        <v>1</v>
      </c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120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ht="22.5" outlineLevel="1" x14ac:dyDescent="0.2">
      <c r="A35" s="228">
        <v>13</v>
      </c>
      <c r="B35" s="229" t="s">
        <v>159</v>
      </c>
      <c r="C35" s="248" t="s">
        <v>160</v>
      </c>
      <c r="D35" s="230" t="s">
        <v>130</v>
      </c>
      <c r="E35" s="231">
        <v>15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33">
        <v>2.1000000000000001E-4</v>
      </c>
      <c r="O35" s="233">
        <f>ROUND(E35*N35,2)</f>
        <v>0</v>
      </c>
      <c r="P35" s="233">
        <v>0</v>
      </c>
      <c r="Q35" s="233">
        <f>ROUND(E35*P35,2)</f>
        <v>0</v>
      </c>
      <c r="R35" s="233" t="s">
        <v>131</v>
      </c>
      <c r="S35" s="233" t="s">
        <v>117</v>
      </c>
      <c r="T35" s="234" t="s">
        <v>117</v>
      </c>
      <c r="U35" s="218">
        <v>0.2</v>
      </c>
      <c r="V35" s="218">
        <f>ROUND(E35*U35,2)</f>
        <v>3</v>
      </c>
      <c r="W35" s="218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118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6"/>
      <c r="B36" s="217"/>
      <c r="C36" s="249" t="s">
        <v>161</v>
      </c>
      <c r="D36" s="219"/>
      <c r="E36" s="220">
        <v>15</v>
      </c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120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ht="22.5" outlineLevel="1" x14ac:dyDescent="0.2">
      <c r="A37" s="228">
        <v>14</v>
      </c>
      <c r="B37" s="229" t="s">
        <v>162</v>
      </c>
      <c r="C37" s="248" t="s">
        <v>163</v>
      </c>
      <c r="D37" s="230" t="s">
        <v>130</v>
      </c>
      <c r="E37" s="231">
        <v>10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33">
        <v>2.7E-4</v>
      </c>
      <c r="O37" s="233">
        <f>ROUND(E37*N37,2)</f>
        <v>0</v>
      </c>
      <c r="P37" s="233">
        <v>0</v>
      </c>
      <c r="Q37" s="233">
        <f>ROUND(E37*P37,2)</f>
        <v>0</v>
      </c>
      <c r="R37" s="233" t="s">
        <v>131</v>
      </c>
      <c r="S37" s="233" t="s">
        <v>117</v>
      </c>
      <c r="T37" s="234" t="s">
        <v>117</v>
      </c>
      <c r="U37" s="218">
        <v>0.21500000000000002</v>
      </c>
      <c r="V37" s="218">
        <f>ROUND(E37*U37,2)</f>
        <v>2.15</v>
      </c>
      <c r="W37" s="218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118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16"/>
      <c r="B38" s="217"/>
      <c r="C38" s="252" t="s">
        <v>164</v>
      </c>
      <c r="D38" s="243"/>
      <c r="E38" s="243"/>
      <c r="F38" s="243"/>
      <c r="G38" s="243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165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16"/>
      <c r="B39" s="217"/>
      <c r="C39" s="249" t="s">
        <v>166</v>
      </c>
      <c r="D39" s="219"/>
      <c r="E39" s="220">
        <v>10</v>
      </c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120</v>
      </c>
      <c r="AH39" s="209">
        <v>0</v>
      </c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ht="22.5" outlineLevel="1" x14ac:dyDescent="0.2">
      <c r="A40" s="228">
        <v>15</v>
      </c>
      <c r="B40" s="229" t="s">
        <v>167</v>
      </c>
      <c r="C40" s="248" t="s">
        <v>168</v>
      </c>
      <c r="D40" s="230" t="s">
        <v>130</v>
      </c>
      <c r="E40" s="231">
        <v>17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33">
        <v>5.0000000000000001E-4</v>
      </c>
      <c r="O40" s="233">
        <f>ROUND(E40*N40,2)</f>
        <v>0.01</v>
      </c>
      <c r="P40" s="233">
        <v>0</v>
      </c>
      <c r="Q40" s="233">
        <f>ROUND(E40*P40,2)</f>
        <v>0</v>
      </c>
      <c r="R40" s="233" t="s">
        <v>131</v>
      </c>
      <c r="S40" s="233" t="s">
        <v>117</v>
      </c>
      <c r="T40" s="234" t="s">
        <v>117</v>
      </c>
      <c r="U40" s="218">
        <v>0.24500000000000002</v>
      </c>
      <c r="V40" s="218">
        <f>ROUND(E40*U40,2)</f>
        <v>4.17</v>
      </c>
      <c r="W40" s="218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118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6"/>
      <c r="B41" s="217"/>
      <c r="C41" s="249" t="s">
        <v>169</v>
      </c>
      <c r="D41" s="219"/>
      <c r="E41" s="220">
        <v>17</v>
      </c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120</v>
      </c>
      <c r="AH41" s="209">
        <v>0</v>
      </c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28">
        <v>16</v>
      </c>
      <c r="B42" s="229" t="s">
        <v>170</v>
      </c>
      <c r="C42" s="248" t="s">
        <v>171</v>
      </c>
      <c r="D42" s="230" t="s">
        <v>130</v>
      </c>
      <c r="E42" s="231">
        <v>46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33">
        <v>0</v>
      </c>
      <c r="O42" s="233">
        <f>ROUND(E42*N42,2)</f>
        <v>0</v>
      </c>
      <c r="P42" s="233">
        <v>0</v>
      </c>
      <c r="Q42" s="233">
        <f>ROUND(E42*P42,2)</f>
        <v>0</v>
      </c>
      <c r="R42" s="233" t="s">
        <v>131</v>
      </c>
      <c r="S42" s="233" t="s">
        <v>117</v>
      </c>
      <c r="T42" s="234" t="s">
        <v>117</v>
      </c>
      <c r="U42" s="218">
        <v>0.19500000000000001</v>
      </c>
      <c r="V42" s="218">
        <f>ROUND(E42*U42,2)</f>
        <v>8.9700000000000006</v>
      </c>
      <c r="W42" s="218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118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16"/>
      <c r="B43" s="217"/>
      <c r="C43" s="249" t="s">
        <v>172</v>
      </c>
      <c r="D43" s="219"/>
      <c r="E43" s="220">
        <v>23</v>
      </c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120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6"/>
      <c r="B44" s="217"/>
      <c r="C44" s="249" t="s">
        <v>173</v>
      </c>
      <c r="D44" s="219"/>
      <c r="E44" s="220">
        <v>23</v>
      </c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120</v>
      </c>
      <c r="AH44" s="209">
        <v>0</v>
      </c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ht="33.75" outlineLevel="1" x14ac:dyDescent="0.2">
      <c r="A45" s="228">
        <v>17</v>
      </c>
      <c r="B45" s="229" t="s">
        <v>174</v>
      </c>
      <c r="C45" s="248" t="s">
        <v>175</v>
      </c>
      <c r="D45" s="230" t="s">
        <v>130</v>
      </c>
      <c r="E45" s="231">
        <v>23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33">
        <v>8.5000000000000006E-4</v>
      </c>
      <c r="O45" s="233">
        <f>ROUND(E45*N45,2)</f>
        <v>0.02</v>
      </c>
      <c r="P45" s="233">
        <v>0</v>
      </c>
      <c r="Q45" s="233">
        <f>ROUND(E45*P45,2)</f>
        <v>0</v>
      </c>
      <c r="R45" s="233" t="s">
        <v>176</v>
      </c>
      <c r="S45" s="233" t="s">
        <v>117</v>
      </c>
      <c r="T45" s="234" t="s">
        <v>117</v>
      </c>
      <c r="U45" s="218">
        <v>0</v>
      </c>
      <c r="V45" s="218">
        <f>ROUND(E45*U45,2)</f>
        <v>0</v>
      </c>
      <c r="W45" s="218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177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6"/>
      <c r="B46" s="217"/>
      <c r="C46" s="249" t="s">
        <v>178</v>
      </c>
      <c r="D46" s="219"/>
      <c r="E46" s="220">
        <v>23</v>
      </c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120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ht="33.75" outlineLevel="1" x14ac:dyDescent="0.2">
      <c r="A47" s="228">
        <v>18</v>
      </c>
      <c r="B47" s="229" t="s">
        <v>179</v>
      </c>
      <c r="C47" s="248" t="s">
        <v>180</v>
      </c>
      <c r="D47" s="230" t="s">
        <v>130</v>
      </c>
      <c r="E47" s="231">
        <v>23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33">
        <v>1.8700000000000001E-3</v>
      </c>
      <c r="O47" s="233">
        <f>ROUND(E47*N47,2)</f>
        <v>0.04</v>
      </c>
      <c r="P47" s="233">
        <v>0</v>
      </c>
      <c r="Q47" s="233">
        <f>ROUND(E47*P47,2)</f>
        <v>0</v>
      </c>
      <c r="R47" s="233" t="s">
        <v>176</v>
      </c>
      <c r="S47" s="233" t="s">
        <v>117</v>
      </c>
      <c r="T47" s="234" t="s">
        <v>117</v>
      </c>
      <c r="U47" s="218">
        <v>0</v>
      </c>
      <c r="V47" s="218">
        <f>ROUND(E47*U47,2)</f>
        <v>0</v>
      </c>
      <c r="W47" s="218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177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16"/>
      <c r="B48" s="217"/>
      <c r="C48" s="249" t="s">
        <v>178</v>
      </c>
      <c r="D48" s="219"/>
      <c r="E48" s="220">
        <v>23</v>
      </c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120</v>
      </c>
      <c r="AH48" s="209">
        <v>0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28">
        <v>19</v>
      </c>
      <c r="B49" s="229" t="s">
        <v>181</v>
      </c>
      <c r="C49" s="248" t="s">
        <v>182</v>
      </c>
      <c r="D49" s="230" t="s">
        <v>130</v>
      </c>
      <c r="E49" s="231">
        <v>4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33">
        <v>0</v>
      </c>
      <c r="O49" s="233">
        <f>ROUND(E49*N49,2)</f>
        <v>0</v>
      </c>
      <c r="P49" s="233">
        <v>0</v>
      </c>
      <c r="Q49" s="233">
        <f>ROUND(E49*P49,2)</f>
        <v>0</v>
      </c>
      <c r="R49" s="233"/>
      <c r="S49" s="233" t="s">
        <v>183</v>
      </c>
      <c r="T49" s="234" t="s">
        <v>117</v>
      </c>
      <c r="U49" s="218">
        <v>0.23300000000000001</v>
      </c>
      <c r="V49" s="218">
        <f>ROUND(E49*U49,2)</f>
        <v>0.93</v>
      </c>
      <c r="W49" s="218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118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16"/>
      <c r="B50" s="217"/>
      <c r="C50" s="249" t="s">
        <v>184</v>
      </c>
      <c r="D50" s="219"/>
      <c r="E50" s="220">
        <v>4</v>
      </c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120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ht="33.75" outlineLevel="1" x14ac:dyDescent="0.2">
      <c r="A51" s="228">
        <v>20</v>
      </c>
      <c r="B51" s="229" t="s">
        <v>185</v>
      </c>
      <c r="C51" s="248" t="s">
        <v>186</v>
      </c>
      <c r="D51" s="230" t="s">
        <v>130</v>
      </c>
      <c r="E51" s="231">
        <v>4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33">
        <v>1.5400000000000001E-3</v>
      </c>
      <c r="O51" s="233">
        <f>ROUND(E51*N51,2)</f>
        <v>0.01</v>
      </c>
      <c r="P51" s="233">
        <v>0</v>
      </c>
      <c r="Q51" s="233">
        <f>ROUND(E51*P51,2)</f>
        <v>0</v>
      </c>
      <c r="R51" s="233" t="s">
        <v>176</v>
      </c>
      <c r="S51" s="233" t="s">
        <v>117</v>
      </c>
      <c r="T51" s="234" t="s">
        <v>117</v>
      </c>
      <c r="U51" s="218">
        <v>0</v>
      </c>
      <c r="V51" s="218">
        <f>ROUND(E51*U51,2)</f>
        <v>0</v>
      </c>
      <c r="W51" s="218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177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6"/>
      <c r="B52" s="217"/>
      <c r="C52" s="249" t="s">
        <v>187</v>
      </c>
      <c r="D52" s="219"/>
      <c r="E52" s="220">
        <v>4</v>
      </c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120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ht="22.5" outlineLevel="1" x14ac:dyDescent="0.2">
      <c r="A53" s="235">
        <v>21</v>
      </c>
      <c r="B53" s="236" t="s">
        <v>188</v>
      </c>
      <c r="C53" s="250" t="s">
        <v>189</v>
      </c>
      <c r="D53" s="237" t="s">
        <v>138</v>
      </c>
      <c r="E53" s="238">
        <v>18</v>
      </c>
      <c r="F53" s="239"/>
      <c r="G53" s="240">
        <f>ROUND(E53*F53,2)</f>
        <v>0</v>
      </c>
      <c r="H53" s="239"/>
      <c r="I53" s="240">
        <f>ROUND(E53*H53,2)</f>
        <v>0</v>
      </c>
      <c r="J53" s="239"/>
      <c r="K53" s="240">
        <f>ROUND(E53*J53,2)</f>
        <v>0</v>
      </c>
      <c r="L53" s="240">
        <v>21</v>
      </c>
      <c r="M53" s="240">
        <f>G53*(1+L53/100)</f>
        <v>0</v>
      </c>
      <c r="N53" s="240">
        <v>0</v>
      </c>
      <c r="O53" s="240">
        <f>ROUND(E53*N53,2)</f>
        <v>0</v>
      </c>
      <c r="P53" s="240">
        <v>0</v>
      </c>
      <c r="Q53" s="240">
        <f>ROUND(E53*P53,2)</f>
        <v>0</v>
      </c>
      <c r="R53" s="240" t="s">
        <v>131</v>
      </c>
      <c r="S53" s="240" t="s">
        <v>117</v>
      </c>
      <c r="T53" s="241" t="s">
        <v>117</v>
      </c>
      <c r="U53" s="218">
        <v>0.20400000000000001</v>
      </c>
      <c r="V53" s="218">
        <f>ROUND(E53*U53,2)</f>
        <v>3.67</v>
      </c>
      <c r="W53" s="218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118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ht="22.5" outlineLevel="1" x14ac:dyDescent="0.2">
      <c r="A54" s="235">
        <v>22</v>
      </c>
      <c r="B54" s="236" t="s">
        <v>190</v>
      </c>
      <c r="C54" s="250" t="s">
        <v>191</v>
      </c>
      <c r="D54" s="237" t="s">
        <v>138</v>
      </c>
      <c r="E54" s="238">
        <v>10</v>
      </c>
      <c r="F54" s="239"/>
      <c r="G54" s="240">
        <f>ROUND(E54*F54,2)</f>
        <v>0</v>
      </c>
      <c r="H54" s="239"/>
      <c r="I54" s="240">
        <f>ROUND(E54*H54,2)</f>
        <v>0</v>
      </c>
      <c r="J54" s="239"/>
      <c r="K54" s="240">
        <f>ROUND(E54*J54,2)</f>
        <v>0</v>
      </c>
      <c r="L54" s="240">
        <v>21</v>
      </c>
      <c r="M54" s="240">
        <f>G54*(1+L54/100)</f>
        <v>0</v>
      </c>
      <c r="N54" s="240">
        <v>0</v>
      </c>
      <c r="O54" s="240">
        <f>ROUND(E54*N54,2)</f>
        <v>0</v>
      </c>
      <c r="P54" s="240">
        <v>0</v>
      </c>
      <c r="Q54" s="240">
        <f>ROUND(E54*P54,2)</f>
        <v>0</v>
      </c>
      <c r="R54" s="240" t="s">
        <v>131</v>
      </c>
      <c r="S54" s="240" t="s">
        <v>117</v>
      </c>
      <c r="T54" s="241" t="s">
        <v>117</v>
      </c>
      <c r="U54" s="218">
        <v>0.24200000000000002</v>
      </c>
      <c r="V54" s="218">
        <f>ROUND(E54*U54,2)</f>
        <v>2.42</v>
      </c>
      <c r="W54" s="218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118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ht="22.5" outlineLevel="1" x14ac:dyDescent="0.2">
      <c r="A55" s="235">
        <v>23</v>
      </c>
      <c r="B55" s="236" t="s">
        <v>192</v>
      </c>
      <c r="C55" s="250" t="s">
        <v>193</v>
      </c>
      <c r="D55" s="237" t="s">
        <v>138</v>
      </c>
      <c r="E55" s="238">
        <v>3</v>
      </c>
      <c r="F55" s="239"/>
      <c r="G55" s="240">
        <f>ROUND(E55*F55,2)</f>
        <v>0</v>
      </c>
      <c r="H55" s="239"/>
      <c r="I55" s="240">
        <f>ROUND(E55*H55,2)</f>
        <v>0</v>
      </c>
      <c r="J55" s="239"/>
      <c r="K55" s="240">
        <f>ROUND(E55*J55,2)</f>
        <v>0</v>
      </c>
      <c r="L55" s="240">
        <v>21</v>
      </c>
      <c r="M55" s="240">
        <f>G55*(1+L55/100)</f>
        <v>0</v>
      </c>
      <c r="N55" s="240">
        <v>0</v>
      </c>
      <c r="O55" s="240">
        <f>ROUND(E55*N55,2)</f>
        <v>0</v>
      </c>
      <c r="P55" s="240">
        <v>0</v>
      </c>
      <c r="Q55" s="240">
        <f>ROUND(E55*P55,2)</f>
        <v>0</v>
      </c>
      <c r="R55" s="240" t="s">
        <v>176</v>
      </c>
      <c r="S55" s="240" t="s">
        <v>117</v>
      </c>
      <c r="T55" s="241" t="s">
        <v>117</v>
      </c>
      <c r="U55" s="218">
        <v>0</v>
      </c>
      <c r="V55" s="218">
        <f>ROUND(E55*U55,2)</f>
        <v>0</v>
      </c>
      <c r="W55" s="218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177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28">
        <v>24</v>
      </c>
      <c r="B56" s="229" t="s">
        <v>194</v>
      </c>
      <c r="C56" s="248" t="s">
        <v>195</v>
      </c>
      <c r="D56" s="230" t="s">
        <v>153</v>
      </c>
      <c r="E56" s="231">
        <v>8.3230000000000012E-2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33">
        <v>0</v>
      </c>
      <c r="O56" s="233">
        <f>ROUND(E56*N56,2)</f>
        <v>0</v>
      </c>
      <c r="P56" s="233">
        <v>0</v>
      </c>
      <c r="Q56" s="233">
        <f>ROUND(E56*P56,2)</f>
        <v>0</v>
      </c>
      <c r="R56" s="233" t="s">
        <v>116</v>
      </c>
      <c r="S56" s="233" t="s">
        <v>117</v>
      </c>
      <c r="T56" s="234" t="s">
        <v>117</v>
      </c>
      <c r="U56" s="218">
        <v>1.7400000000000002</v>
      </c>
      <c r="V56" s="218">
        <f>ROUND(E56*U56,2)</f>
        <v>0.14000000000000001</v>
      </c>
      <c r="W56" s="218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196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16"/>
      <c r="B57" s="217"/>
      <c r="C57" s="251" t="s">
        <v>197</v>
      </c>
      <c r="D57" s="242"/>
      <c r="E57" s="242"/>
      <c r="F57" s="242"/>
      <c r="G57" s="242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155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x14ac:dyDescent="0.2">
      <c r="A58" s="222" t="s">
        <v>111</v>
      </c>
      <c r="B58" s="223" t="s">
        <v>73</v>
      </c>
      <c r="C58" s="247" t="s">
        <v>74</v>
      </c>
      <c r="D58" s="224"/>
      <c r="E58" s="225"/>
      <c r="F58" s="226"/>
      <c r="G58" s="226">
        <f>SUMIF(AG59:AG97,"&lt;&gt;NOR",G59:G97)</f>
        <v>0</v>
      </c>
      <c r="H58" s="226"/>
      <c r="I58" s="226">
        <f>SUM(I59:I97)</f>
        <v>0</v>
      </c>
      <c r="J58" s="226"/>
      <c r="K58" s="226">
        <f>SUM(K59:K97)</f>
        <v>0</v>
      </c>
      <c r="L58" s="226"/>
      <c r="M58" s="226">
        <f>SUM(M59:M97)</f>
        <v>0</v>
      </c>
      <c r="N58" s="226"/>
      <c r="O58" s="226">
        <f>SUM(O59:O97)</f>
        <v>0.27</v>
      </c>
      <c r="P58" s="226"/>
      <c r="Q58" s="226">
        <f>SUM(Q59:Q97)</f>
        <v>0</v>
      </c>
      <c r="R58" s="226"/>
      <c r="S58" s="226"/>
      <c r="T58" s="227"/>
      <c r="U58" s="221"/>
      <c r="V58" s="221">
        <f>SUM(V59:V97)</f>
        <v>75.859999999999985</v>
      </c>
      <c r="W58" s="221"/>
      <c r="AG58" t="s">
        <v>112</v>
      </c>
    </row>
    <row r="59" spans="1:60" outlineLevel="1" x14ac:dyDescent="0.2">
      <c r="A59" s="235">
        <v>25</v>
      </c>
      <c r="B59" s="236" t="s">
        <v>198</v>
      </c>
      <c r="C59" s="250" t="s">
        <v>199</v>
      </c>
      <c r="D59" s="237" t="s">
        <v>138</v>
      </c>
      <c r="E59" s="238">
        <v>1</v>
      </c>
      <c r="F59" s="239"/>
      <c r="G59" s="240">
        <f>ROUND(E59*F59,2)</f>
        <v>0</v>
      </c>
      <c r="H59" s="239"/>
      <c r="I59" s="240">
        <f>ROUND(E59*H59,2)</f>
        <v>0</v>
      </c>
      <c r="J59" s="239"/>
      <c r="K59" s="240">
        <f>ROUND(E59*J59,2)</f>
        <v>0</v>
      </c>
      <c r="L59" s="240">
        <v>21</v>
      </c>
      <c r="M59" s="240">
        <f>G59*(1+L59/100)</f>
        <v>0</v>
      </c>
      <c r="N59" s="240">
        <v>1.3500000000000001E-3</v>
      </c>
      <c r="O59" s="240">
        <f>ROUND(E59*N59,2)</f>
        <v>0</v>
      </c>
      <c r="P59" s="240">
        <v>0</v>
      </c>
      <c r="Q59" s="240">
        <f>ROUND(E59*P59,2)</f>
        <v>0</v>
      </c>
      <c r="R59" s="240" t="s">
        <v>131</v>
      </c>
      <c r="S59" s="240" t="s">
        <v>117</v>
      </c>
      <c r="T59" s="241" t="s">
        <v>117</v>
      </c>
      <c r="U59" s="218">
        <v>0.754</v>
      </c>
      <c r="V59" s="218">
        <f>ROUND(E59*U59,2)</f>
        <v>0.75</v>
      </c>
      <c r="W59" s="218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118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35">
        <v>26</v>
      </c>
      <c r="B60" s="236" t="s">
        <v>200</v>
      </c>
      <c r="C60" s="250" t="s">
        <v>201</v>
      </c>
      <c r="D60" s="237" t="s">
        <v>138</v>
      </c>
      <c r="E60" s="238">
        <v>1</v>
      </c>
      <c r="F60" s="239"/>
      <c r="G60" s="240">
        <f>ROUND(E60*F60,2)</f>
        <v>0</v>
      </c>
      <c r="H60" s="239"/>
      <c r="I60" s="240">
        <f>ROUND(E60*H60,2)</f>
        <v>0</v>
      </c>
      <c r="J60" s="239"/>
      <c r="K60" s="240">
        <f>ROUND(E60*J60,2)</f>
        <v>0</v>
      </c>
      <c r="L60" s="240">
        <v>21</v>
      </c>
      <c r="M60" s="240">
        <f>G60*(1+L60/100)</f>
        <v>0</v>
      </c>
      <c r="N60" s="240">
        <v>2.1800000000000001E-3</v>
      </c>
      <c r="O60" s="240">
        <f>ROUND(E60*N60,2)</f>
        <v>0</v>
      </c>
      <c r="P60" s="240">
        <v>0</v>
      </c>
      <c r="Q60" s="240">
        <f>ROUND(E60*P60,2)</f>
        <v>0</v>
      </c>
      <c r="R60" s="240" t="s">
        <v>131</v>
      </c>
      <c r="S60" s="240" t="s">
        <v>117</v>
      </c>
      <c r="T60" s="241" t="s">
        <v>117</v>
      </c>
      <c r="U60" s="218">
        <v>1.157</v>
      </c>
      <c r="V60" s="218">
        <f>ROUND(E60*U60,2)</f>
        <v>1.1599999999999999</v>
      </c>
      <c r="W60" s="218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118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ht="22.5" outlineLevel="1" x14ac:dyDescent="0.2">
      <c r="A61" s="235">
        <v>27</v>
      </c>
      <c r="B61" s="236" t="s">
        <v>202</v>
      </c>
      <c r="C61" s="250" t="s">
        <v>203</v>
      </c>
      <c r="D61" s="237" t="s">
        <v>138</v>
      </c>
      <c r="E61" s="238">
        <v>1</v>
      </c>
      <c r="F61" s="239"/>
      <c r="G61" s="240">
        <f>ROUND(E61*F61,2)</f>
        <v>0</v>
      </c>
      <c r="H61" s="239"/>
      <c r="I61" s="240">
        <f>ROUND(E61*H61,2)</f>
        <v>0</v>
      </c>
      <c r="J61" s="239"/>
      <c r="K61" s="240">
        <f>ROUND(E61*J61,2)</f>
        <v>0</v>
      </c>
      <c r="L61" s="240">
        <v>21</v>
      </c>
      <c r="M61" s="240">
        <f>G61*(1+L61/100)</f>
        <v>0</v>
      </c>
      <c r="N61" s="240">
        <v>0</v>
      </c>
      <c r="O61" s="240">
        <f>ROUND(E61*N61,2)</f>
        <v>0</v>
      </c>
      <c r="P61" s="240">
        <v>0</v>
      </c>
      <c r="Q61" s="240">
        <f>ROUND(E61*P61,2)</f>
        <v>0</v>
      </c>
      <c r="R61" s="240" t="s">
        <v>131</v>
      </c>
      <c r="S61" s="240" t="s">
        <v>117</v>
      </c>
      <c r="T61" s="241" t="s">
        <v>117</v>
      </c>
      <c r="U61" s="218">
        <v>0.34131</v>
      </c>
      <c r="V61" s="218">
        <f>ROUND(E61*U61,2)</f>
        <v>0.34</v>
      </c>
      <c r="W61" s="218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118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ht="22.5" outlineLevel="1" x14ac:dyDescent="0.2">
      <c r="A62" s="235">
        <v>28</v>
      </c>
      <c r="B62" s="236" t="s">
        <v>204</v>
      </c>
      <c r="C62" s="250" t="s">
        <v>205</v>
      </c>
      <c r="D62" s="237" t="s">
        <v>138</v>
      </c>
      <c r="E62" s="238">
        <v>1</v>
      </c>
      <c r="F62" s="239"/>
      <c r="G62" s="240">
        <f>ROUND(E62*F62,2)</f>
        <v>0</v>
      </c>
      <c r="H62" s="239"/>
      <c r="I62" s="240">
        <f>ROUND(E62*H62,2)</f>
        <v>0</v>
      </c>
      <c r="J62" s="239"/>
      <c r="K62" s="240">
        <f>ROUND(E62*J62,2)</f>
        <v>0</v>
      </c>
      <c r="L62" s="240">
        <v>21</v>
      </c>
      <c r="M62" s="240">
        <f>G62*(1+L62/100)</f>
        <v>0</v>
      </c>
      <c r="N62" s="240">
        <v>0</v>
      </c>
      <c r="O62" s="240">
        <f>ROUND(E62*N62,2)</f>
        <v>0</v>
      </c>
      <c r="P62" s="240">
        <v>0</v>
      </c>
      <c r="Q62" s="240">
        <f>ROUND(E62*P62,2)</f>
        <v>0</v>
      </c>
      <c r="R62" s="240" t="s">
        <v>131</v>
      </c>
      <c r="S62" s="240" t="s">
        <v>117</v>
      </c>
      <c r="T62" s="241" t="s">
        <v>117</v>
      </c>
      <c r="U62" s="218">
        <v>0.52248000000000006</v>
      </c>
      <c r="V62" s="218">
        <f>ROUND(E62*U62,2)</f>
        <v>0.52</v>
      </c>
      <c r="W62" s="218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118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ht="33.75" outlineLevel="1" x14ac:dyDescent="0.2">
      <c r="A63" s="235">
        <v>29</v>
      </c>
      <c r="B63" s="236" t="s">
        <v>206</v>
      </c>
      <c r="C63" s="250" t="s">
        <v>207</v>
      </c>
      <c r="D63" s="237" t="s">
        <v>138</v>
      </c>
      <c r="E63" s="238">
        <v>4</v>
      </c>
      <c r="F63" s="239"/>
      <c r="G63" s="240">
        <f>ROUND(E63*F63,2)</f>
        <v>0</v>
      </c>
      <c r="H63" s="239"/>
      <c r="I63" s="240">
        <f>ROUND(E63*H63,2)</f>
        <v>0</v>
      </c>
      <c r="J63" s="239"/>
      <c r="K63" s="240">
        <f>ROUND(E63*J63,2)</f>
        <v>0</v>
      </c>
      <c r="L63" s="240">
        <v>21</v>
      </c>
      <c r="M63" s="240">
        <f>G63*(1+L63/100)</f>
        <v>0</v>
      </c>
      <c r="N63" s="240">
        <v>0</v>
      </c>
      <c r="O63" s="240">
        <f>ROUND(E63*N63,2)</f>
        <v>0</v>
      </c>
      <c r="P63" s="240">
        <v>0</v>
      </c>
      <c r="Q63" s="240">
        <f>ROUND(E63*P63,2)</f>
        <v>0</v>
      </c>
      <c r="R63" s="240" t="s">
        <v>131</v>
      </c>
      <c r="S63" s="240" t="s">
        <v>117</v>
      </c>
      <c r="T63" s="241" t="s">
        <v>117</v>
      </c>
      <c r="U63" s="218">
        <v>0.36997000000000002</v>
      </c>
      <c r="V63" s="218">
        <f>ROUND(E63*U63,2)</f>
        <v>1.48</v>
      </c>
      <c r="W63" s="218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118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ht="33.75" outlineLevel="1" x14ac:dyDescent="0.2">
      <c r="A64" s="228">
        <v>30</v>
      </c>
      <c r="B64" s="229" t="s">
        <v>208</v>
      </c>
      <c r="C64" s="248" t="s">
        <v>209</v>
      </c>
      <c r="D64" s="230" t="s">
        <v>130</v>
      </c>
      <c r="E64" s="231">
        <v>24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33">
        <v>1.3800000000000002E-3</v>
      </c>
      <c r="O64" s="233">
        <f>ROUND(E64*N64,2)</f>
        <v>0.03</v>
      </c>
      <c r="P64" s="233">
        <v>0</v>
      </c>
      <c r="Q64" s="233">
        <f>ROUND(E64*P64,2)</f>
        <v>0</v>
      </c>
      <c r="R64" s="233" t="s">
        <v>131</v>
      </c>
      <c r="S64" s="233" t="s">
        <v>117</v>
      </c>
      <c r="T64" s="234" t="s">
        <v>117</v>
      </c>
      <c r="U64" s="218">
        <v>0.47670000000000001</v>
      </c>
      <c r="V64" s="218">
        <f>ROUND(E64*U64,2)</f>
        <v>11.44</v>
      </c>
      <c r="W64" s="218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118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6"/>
      <c r="B65" s="217"/>
      <c r="C65" s="251" t="s">
        <v>210</v>
      </c>
      <c r="D65" s="242"/>
      <c r="E65" s="242"/>
      <c r="F65" s="242"/>
      <c r="G65" s="242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155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6"/>
      <c r="B66" s="217"/>
      <c r="C66" s="249" t="s">
        <v>158</v>
      </c>
      <c r="D66" s="219"/>
      <c r="E66" s="220">
        <v>1</v>
      </c>
      <c r="F66" s="218"/>
      <c r="G66" s="218"/>
      <c r="H66" s="218"/>
      <c r="I66" s="218"/>
      <c r="J66" s="218"/>
      <c r="K66" s="218"/>
      <c r="L66" s="218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218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120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6"/>
      <c r="B67" s="217"/>
      <c r="C67" s="249" t="s">
        <v>178</v>
      </c>
      <c r="D67" s="219"/>
      <c r="E67" s="220">
        <v>23</v>
      </c>
      <c r="F67" s="218"/>
      <c r="G67" s="218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120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ht="33.75" outlineLevel="1" x14ac:dyDescent="0.2">
      <c r="A68" s="228">
        <v>31</v>
      </c>
      <c r="B68" s="229" t="s">
        <v>211</v>
      </c>
      <c r="C68" s="248" t="s">
        <v>212</v>
      </c>
      <c r="D68" s="230" t="s">
        <v>130</v>
      </c>
      <c r="E68" s="231">
        <v>15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33">
        <v>2.1000000000000003E-3</v>
      </c>
      <c r="O68" s="233">
        <f>ROUND(E68*N68,2)</f>
        <v>0.03</v>
      </c>
      <c r="P68" s="233">
        <v>0</v>
      </c>
      <c r="Q68" s="233">
        <f>ROUND(E68*P68,2)</f>
        <v>0</v>
      </c>
      <c r="R68" s="233" t="s">
        <v>131</v>
      </c>
      <c r="S68" s="233" t="s">
        <v>117</v>
      </c>
      <c r="T68" s="234" t="s">
        <v>117</v>
      </c>
      <c r="U68" s="218">
        <v>0.56180000000000008</v>
      </c>
      <c r="V68" s="218">
        <f>ROUND(E68*U68,2)</f>
        <v>8.43</v>
      </c>
      <c r="W68" s="218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118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16"/>
      <c r="B69" s="217"/>
      <c r="C69" s="251" t="s">
        <v>210</v>
      </c>
      <c r="D69" s="242"/>
      <c r="E69" s="242"/>
      <c r="F69" s="242"/>
      <c r="G69" s="242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155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6"/>
      <c r="B70" s="217"/>
      <c r="C70" s="249" t="s">
        <v>161</v>
      </c>
      <c r="D70" s="219"/>
      <c r="E70" s="220">
        <v>15</v>
      </c>
      <c r="F70" s="218"/>
      <c r="G70" s="218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120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ht="33.75" outlineLevel="1" x14ac:dyDescent="0.2">
      <c r="A71" s="228">
        <v>32</v>
      </c>
      <c r="B71" s="229" t="s">
        <v>213</v>
      </c>
      <c r="C71" s="248" t="s">
        <v>214</v>
      </c>
      <c r="D71" s="230" t="s">
        <v>130</v>
      </c>
      <c r="E71" s="231">
        <v>33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33">
        <v>2.5700000000000002E-3</v>
      </c>
      <c r="O71" s="233">
        <f>ROUND(E71*N71,2)</f>
        <v>0.08</v>
      </c>
      <c r="P71" s="233">
        <v>0</v>
      </c>
      <c r="Q71" s="233">
        <f>ROUND(E71*P71,2)</f>
        <v>0</v>
      </c>
      <c r="R71" s="233" t="s">
        <v>131</v>
      </c>
      <c r="S71" s="233" t="s">
        <v>117</v>
      </c>
      <c r="T71" s="234" t="s">
        <v>117</v>
      </c>
      <c r="U71" s="218">
        <v>0.59900000000000009</v>
      </c>
      <c r="V71" s="218">
        <f>ROUND(E71*U71,2)</f>
        <v>19.77</v>
      </c>
      <c r="W71" s="218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118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16"/>
      <c r="B72" s="217"/>
      <c r="C72" s="251" t="s">
        <v>210</v>
      </c>
      <c r="D72" s="242"/>
      <c r="E72" s="242"/>
      <c r="F72" s="242"/>
      <c r="G72" s="242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18"/>
      <c r="V72" s="218"/>
      <c r="W72" s="218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155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16"/>
      <c r="B73" s="217"/>
      <c r="C73" s="249" t="s">
        <v>166</v>
      </c>
      <c r="D73" s="219"/>
      <c r="E73" s="220">
        <v>10</v>
      </c>
      <c r="F73" s="218"/>
      <c r="G73" s="218"/>
      <c r="H73" s="218"/>
      <c r="I73" s="218"/>
      <c r="J73" s="218"/>
      <c r="K73" s="218"/>
      <c r="L73" s="218"/>
      <c r="M73" s="218"/>
      <c r="N73" s="218"/>
      <c r="O73" s="218"/>
      <c r="P73" s="218"/>
      <c r="Q73" s="218"/>
      <c r="R73" s="218"/>
      <c r="S73" s="218"/>
      <c r="T73" s="218"/>
      <c r="U73" s="218"/>
      <c r="V73" s="218"/>
      <c r="W73" s="218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120</v>
      </c>
      <c r="AH73" s="209">
        <v>0</v>
      </c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16"/>
      <c r="B74" s="217"/>
      <c r="C74" s="249" t="s">
        <v>178</v>
      </c>
      <c r="D74" s="219"/>
      <c r="E74" s="220">
        <v>23</v>
      </c>
      <c r="F74" s="218"/>
      <c r="G74" s="218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18"/>
      <c r="V74" s="218"/>
      <c r="W74" s="218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120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ht="33.75" outlineLevel="1" x14ac:dyDescent="0.2">
      <c r="A75" s="228">
        <v>33</v>
      </c>
      <c r="B75" s="229" t="s">
        <v>215</v>
      </c>
      <c r="C75" s="248" t="s">
        <v>216</v>
      </c>
      <c r="D75" s="230" t="s">
        <v>130</v>
      </c>
      <c r="E75" s="231">
        <v>17</v>
      </c>
      <c r="F75" s="232"/>
      <c r="G75" s="233">
        <f>ROUND(E75*F75,2)</f>
        <v>0</v>
      </c>
      <c r="H75" s="232"/>
      <c r="I75" s="233">
        <f>ROUND(E75*H75,2)</f>
        <v>0</v>
      </c>
      <c r="J75" s="232"/>
      <c r="K75" s="233">
        <f>ROUND(E75*J75,2)</f>
        <v>0</v>
      </c>
      <c r="L75" s="233">
        <v>21</v>
      </c>
      <c r="M75" s="233">
        <f>G75*(1+L75/100)</f>
        <v>0</v>
      </c>
      <c r="N75" s="233">
        <v>4.6500000000000005E-3</v>
      </c>
      <c r="O75" s="233">
        <f>ROUND(E75*N75,2)</f>
        <v>0.08</v>
      </c>
      <c r="P75" s="233">
        <v>0</v>
      </c>
      <c r="Q75" s="233">
        <f>ROUND(E75*P75,2)</f>
        <v>0</v>
      </c>
      <c r="R75" s="233" t="s">
        <v>131</v>
      </c>
      <c r="S75" s="233" t="s">
        <v>117</v>
      </c>
      <c r="T75" s="234" t="s">
        <v>117</v>
      </c>
      <c r="U75" s="218">
        <v>0.49170000000000003</v>
      </c>
      <c r="V75" s="218">
        <f>ROUND(E75*U75,2)</f>
        <v>8.36</v>
      </c>
      <c r="W75" s="218"/>
      <c r="X75" s="209"/>
      <c r="Y75" s="209"/>
      <c r="Z75" s="209"/>
      <c r="AA75" s="209"/>
      <c r="AB75" s="209"/>
      <c r="AC75" s="209"/>
      <c r="AD75" s="209"/>
      <c r="AE75" s="209"/>
      <c r="AF75" s="209"/>
      <c r="AG75" s="209" t="s">
        <v>118</v>
      </c>
      <c r="AH75" s="209"/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16"/>
      <c r="B76" s="217"/>
      <c r="C76" s="251" t="s">
        <v>210</v>
      </c>
      <c r="D76" s="242"/>
      <c r="E76" s="242"/>
      <c r="F76" s="242"/>
      <c r="G76" s="242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218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155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16"/>
      <c r="B77" s="217"/>
      <c r="C77" s="249" t="s">
        <v>169</v>
      </c>
      <c r="D77" s="219"/>
      <c r="E77" s="220">
        <v>17</v>
      </c>
      <c r="F77" s="218"/>
      <c r="G77" s="218"/>
      <c r="H77" s="218"/>
      <c r="I77" s="218"/>
      <c r="J77" s="218"/>
      <c r="K77" s="218"/>
      <c r="L77" s="218"/>
      <c r="M77" s="218"/>
      <c r="N77" s="218"/>
      <c r="O77" s="218"/>
      <c r="P77" s="218"/>
      <c r="Q77" s="218"/>
      <c r="R77" s="218"/>
      <c r="S77" s="218"/>
      <c r="T77" s="218"/>
      <c r="U77" s="218"/>
      <c r="V77" s="218"/>
      <c r="W77" s="218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120</v>
      </c>
      <c r="AH77" s="209">
        <v>0</v>
      </c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28">
        <v>34</v>
      </c>
      <c r="B78" s="229" t="s">
        <v>217</v>
      </c>
      <c r="C78" s="248" t="s">
        <v>218</v>
      </c>
      <c r="D78" s="230" t="s">
        <v>130</v>
      </c>
      <c r="E78" s="231">
        <v>4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33">
        <v>5.8400000000000006E-3</v>
      </c>
      <c r="O78" s="233">
        <f>ROUND(E78*N78,2)</f>
        <v>0.02</v>
      </c>
      <c r="P78" s="233">
        <v>0</v>
      </c>
      <c r="Q78" s="233">
        <f>ROUND(E78*P78,2)</f>
        <v>0</v>
      </c>
      <c r="R78" s="233"/>
      <c r="S78" s="233" t="s">
        <v>183</v>
      </c>
      <c r="T78" s="234" t="s">
        <v>219</v>
      </c>
      <c r="U78" s="218">
        <v>0.5698700000000001</v>
      </c>
      <c r="V78" s="218">
        <f>ROUND(E78*U78,2)</f>
        <v>2.2799999999999998</v>
      </c>
      <c r="W78" s="218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118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16"/>
      <c r="B79" s="217"/>
      <c r="C79" s="252" t="s">
        <v>220</v>
      </c>
      <c r="D79" s="243"/>
      <c r="E79" s="243"/>
      <c r="F79" s="243"/>
      <c r="G79" s="243"/>
      <c r="H79" s="218"/>
      <c r="I79" s="218"/>
      <c r="J79" s="218"/>
      <c r="K79" s="218"/>
      <c r="L79" s="218"/>
      <c r="M79" s="218"/>
      <c r="N79" s="218"/>
      <c r="O79" s="218"/>
      <c r="P79" s="218"/>
      <c r="Q79" s="218"/>
      <c r="R79" s="218"/>
      <c r="S79" s="218"/>
      <c r="T79" s="218"/>
      <c r="U79" s="218"/>
      <c r="V79" s="218"/>
      <c r="W79" s="218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165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16"/>
      <c r="B80" s="217"/>
      <c r="C80" s="253" t="s">
        <v>221</v>
      </c>
      <c r="D80" s="244"/>
      <c r="E80" s="244"/>
      <c r="F80" s="244"/>
      <c r="G80" s="244"/>
      <c r="H80" s="218"/>
      <c r="I80" s="218"/>
      <c r="J80" s="218"/>
      <c r="K80" s="218"/>
      <c r="L80" s="218"/>
      <c r="M80" s="218"/>
      <c r="N80" s="218"/>
      <c r="O80" s="218"/>
      <c r="P80" s="218"/>
      <c r="Q80" s="218"/>
      <c r="R80" s="218"/>
      <c r="S80" s="218"/>
      <c r="T80" s="218"/>
      <c r="U80" s="218"/>
      <c r="V80" s="218"/>
      <c r="W80" s="218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165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16"/>
      <c r="B81" s="217"/>
      <c r="C81" s="249" t="s">
        <v>187</v>
      </c>
      <c r="D81" s="219"/>
      <c r="E81" s="220">
        <v>4</v>
      </c>
      <c r="F81" s="218"/>
      <c r="G81" s="218"/>
      <c r="H81" s="218"/>
      <c r="I81" s="218"/>
      <c r="J81" s="218"/>
      <c r="K81" s="218"/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120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28">
        <v>35</v>
      </c>
      <c r="B82" s="229" t="s">
        <v>222</v>
      </c>
      <c r="C82" s="248" t="s">
        <v>223</v>
      </c>
      <c r="D82" s="230" t="s">
        <v>138</v>
      </c>
      <c r="E82" s="231">
        <v>20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33">
        <v>0</v>
      </c>
      <c r="O82" s="233">
        <f>ROUND(E82*N82,2)</f>
        <v>0</v>
      </c>
      <c r="P82" s="233">
        <v>0</v>
      </c>
      <c r="Q82" s="233">
        <f>ROUND(E82*P82,2)</f>
        <v>0</v>
      </c>
      <c r="R82" s="233" t="s">
        <v>131</v>
      </c>
      <c r="S82" s="233" t="s">
        <v>117</v>
      </c>
      <c r="T82" s="234" t="s">
        <v>117</v>
      </c>
      <c r="U82" s="218">
        <v>0.16500000000000001</v>
      </c>
      <c r="V82" s="218">
        <f>ROUND(E82*U82,2)</f>
        <v>3.3</v>
      </c>
      <c r="W82" s="218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118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16"/>
      <c r="B83" s="217"/>
      <c r="C83" s="251" t="s">
        <v>224</v>
      </c>
      <c r="D83" s="242"/>
      <c r="E83" s="242"/>
      <c r="F83" s="242"/>
      <c r="G83" s="242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218"/>
      <c r="U83" s="218"/>
      <c r="V83" s="218"/>
      <c r="W83" s="218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155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16"/>
      <c r="B84" s="217"/>
      <c r="C84" s="249" t="s">
        <v>225</v>
      </c>
      <c r="D84" s="219"/>
      <c r="E84" s="220">
        <v>20</v>
      </c>
      <c r="F84" s="218"/>
      <c r="G84" s="218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218"/>
      <c r="U84" s="218"/>
      <c r="V84" s="218"/>
      <c r="W84" s="218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120</v>
      </c>
      <c r="AH84" s="209">
        <v>0</v>
      </c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35">
        <v>36</v>
      </c>
      <c r="B85" s="236" t="s">
        <v>226</v>
      </c>
      <c r="C85" s="250" t="s">
        <v>227</v>
      </c>
      <c r="D85" s="237" t="s">
        <v>130</v>
      </c>
      <c r="E85" s="238">
        <v>24</v>
      </c>
      <c r="F85" s="239"/>
      <c r="G85" s="240">
        <f>ROUND(E85*F85,2)</f>
        <v>0</v>
      </c>
      <c r="H85" s="239"/>
      <c r="I85" s="240">
        <f>ROUND(E85*H85,2)</f>
        <v>0</v>
      </c>
      <c r="J85" s="239"/>
      <c r="K85" s="240">
        <f>ROUND(E85*J85,2)</f>
        <v>0</v>
      </c>
      <c r="L85" s="240">
        <v>21</v>
      </c>
      <c r="M85" s="240">
        <f>G85*(1+L85/100)</f>
        <v>0</v>
      </c>
      <c r="N85" s="240">
        <v>0</v>
      </c>
      <c r="O85" s="240">
        <f>ROUND(E85*N85,2)</f>
        <v>0</v>
      </c>
      <c r="P85" s="240">
        <v>0</v>
      </c>
      <c r="Q85" s="240">
        <f>ROUND(E85*P85,2)</f>
        <v>0</v>
      </c>
      <c r="R85" s="240" t="s">
        <v>131</v>
      </c>
      <c r="S85" s="240" t="s">
        <v>117</v>
      </c>
      <c r="T85" s="241" t="s">
        <v>117</v>
      </c>
      <c r="U85" s="218">
        <v>4.2000000000000003E-2</v>
      </c>
      <c r="V85" s="218">
        <f>ROUND(E85*U85,2)</f>
        <v>1.01</v>
      </c>
      <c r="W85" s="218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118</v>
      </c>
      <c r="AH85" s="209"/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35">
        <v>37</v>
      </c>
      <c r="B86" s="236" t="s">
        <v>228</v>
      </c>
      <c r="C86" s="250" t="s">
        <v>229</v>
      </c>
      <c r="D86" s="237" t="s">
        <v>130</v>
      </c>
      <c r="E86" s="238">
        <v>15</v>
      </c>
      <c r="F86" s="239"/>
      <c r="G86" s="240">
        <f>ROUND(E86*F86,2)</f>
        <v>0</v>
      </c>
      <c r="H86" s="239"/>
      <c r="I86" s="240">
        <f>ROUND(E86*H86,2)</f>
        <v>0</v>
      </c>
      <c r="J86" s="239"/>
      <c r="K86" s="240">
        <f>ROUND(E86*J86,2)</f>
        <v>0</v>
      </c>
      <c r="L86" s="240">
        <v>21</v>
      </c>
      <c r="M86" s="240">
        <f>G86*(1+L86/100)</f>
        <v>0</v>
      </c>
      <c r="N86" s="240">
        <v>0</v>
      </c>
      <c r="O86" s="240">
        <f>ROUND(E86*N86,2)</f>
        <v>0</v>
      </c>
      <c r="P86" s="240">
        <v>0</v>
      </c>
      <c r="Q86" s="240">
        <f>ROUND(E86*P86,2)</f>
        <v>0</v>
      </c>
      <c r="R86" s="240" t="s">
        <v>131</v>
      </c>
      <c r="S86" s="240" t="s">
        <v>117</v>
      </c>
      <c r="T86" s="241" t="s">
        <v>117</v>
      </c>
      <c r="U86" s="218">
        <v>0.05</v>
      </c>
      <c r="V86" s="218">
        <f>ROUND(E86*U86,2)</f>
        <v>0.75</v>
      </c>
      <c r="W86" s="218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118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28">
        <v>38</v>
      </c>
      <c r="B87" s="229" t="s">
        <v>230</v>
      </c>
      <c r="C87" s="248" t="s">
        <v>231</v>
      </c>
      <c r="D87" s="230" t="s">
        <v>130</v>
      </c>
      <c r="E87" s="231">
        <v>54</v>
      </c>
      <c r="F87" s="232"/>
      <c r="G87" s="233">
        <f>ROUND(E87*F87,2)</f>
        <v>0</v>
      </c>
      <c r="H87" s="232"/>
      <c r="I87" s="233">
        <f>ROUND(E87*H87,2)</f>
        <v>0</v>
      </c>
      <c r="J87" s="232"/>
      <c r="K87" s="233">
        <f>ROUND(E87*J87,2)</f>
        <v>0</v>
      </c>
      <c r="L87" s="233">
        <v>21</v>
      </c>
      <c r="M87" s="233">
        <f>G87*(1+L87/100)</f>
        <v>0</v>
      </c>
      <c r="N87" s="233">
        <v>3.4000000000000002E-4</v>
      </c>
      <c r="O87" s="233">
        <f>ROUND(E87*N87,2)</f>
        <v>0.02</v>
      </c>
      <c r="P87" s="233">
        <v>0</v>
      </c>
      <c r="Q87" s="233">
        <f>ROUND(E87*P87,2)</f>
        <v>0</v>
      </c>
      <c r="R87" s="233" t="s">
        <v>131</v>
      </c>
      <c r="S87" s="233" t="s">
        <v>117</v>
      </c>
      <c r="T87" s="234" t="s">
        <v>117</v>
      </c>
      <c r="U87" s="218">
        <v>0.13600000000000001</v>
      </c>
      <c r="V87" s="218">
        <f>ROUND(E87*U87,2)</f>
        <v>7.34</v>
      </c>
      <c r="W87" s="218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118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16"/>
      <c r="B88" s="217"/>
      <c r="C88" s="252" t="s">
        <v>232</v>
      </c>
      <c r="D88" s="243"/>
      <c r="E88" s="243"/>
      <c r="F88" s="243"/>
      <c r="G88" s="243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165</v>
      </c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16"/>
      <c r="B89" s="217"/>
      <c r="C89" s="249" t="s">
        <v>233</v>
      </c>
      <c r="D89" s="219"/>
      <c r="E89" s="220">
        <v>54</v>
      </c>
      <c r="F89" s="218"/>
      <c r="G89" s="218"/>
      <c r="H89" s="218"/>
      <c r="I89" s="218"/>
      <c r="J89" s="218"/>
      <c r="K89" s="218"/>
      <c r="L89" s="218"/>
      <c r="M89" s="218"/>
      <c r="N89" s="218"/>
      <c r="O89" s="218"/>
      <c r="P89" s="218"/>
      <c r="Q89" s="218"/>
      <c r="R89" s="218"/>
      <c r="S89" s="218"/>
      <c r="T89" s="218"/>
      <c r="U89" s="218"/>
      <c r="V89" s="218"/>
      <c r="W89" s="218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120</v>
      </c>
      <c r="AH89" s="209">
        <v>0</v>
      </c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28">
        <v>39</v>
      </c>
      <c r="B90" s="229" t="s">
        <v>234</v>
      </c>
      <c r="C90" s="248" t="s">
        <v>235</v>
      </c>
      <c r="D90" s="230" t="s">
        <v>130</v>
      </c>
      <c r="E90" s="231">
        <v>72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33">
        <v>1.0000000000000001E-5</v>
      </c>
      <c r="O90" s="233">
        <f>ROUND(E90*N90,2)</f>
        <v>0</v>
      </c>
      <c r="P90" s="233">
        <v>0</v>
      </c>
      <c r="Q90" s="233">
        <f>ROUND(E90*P90,2)</f>
        <v>0</v>
      </c>
      <c r="R90" s="233" t="s">
        <v>131</v>
      </c>
      <c r="S90" s="233" t="s">
        <v>117</v>
      </c>
      <c r="T90" s="234" t="s">
        <v>117</v>
      </c>
      <c r="U90" s="218">
        <v>6.2000000000000006E-2</v>
      </c>
      <c r="V90" s="218">
        <f>ROUND(E90*U90,2)</f>
        <v>4.46</v>
      </c>
      <c r="W90" s="218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118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16"/>
      <c r="B91" s="217"/>
      <c r="C91" s="249" t="s">
        <v>236</v>
      </c>
      <c r="D91" s="219"/>
      <c r="E91" s="220">
        <v>72</v>
      </c>
      <c r="F91" s="218"/>
      <c r="G91" s="218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120</v>
      </c>
      <c r="AH91" s="209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28">
        <v>40</v>
      </c>
      <c r="B92" s="229" t="s">
        <v>237</v>
      </c>
      <c r="C92" s="248" t="s">
        <v>238</v>
      </c>
      <c r="D92" s="230" t="s">
        <v>130</v>
      </c>
      <c r="E92" s="231">
        <v>21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21</v>
      </c>
      <c r="M92" s="233">
        <f>G92*(1+L92/100)</f>
        <v>0</v>
      </c>
      <c r="N92" s="233">
        <v>1.0000000000000001E-5</v>
      </c>
      <c r="O92" s="233">
        <f>ROUND(E92*N92,2)</f>
        <v>0</v>
      </c>
      <c r="P92" s="233">
        <v>0</v>
      </c>
      <c r="Q92" s="233">
        <f>ROUND(E92*P92,2)</f>
        <v>0</v>
      </c>
      <c r="R92" s="233" t="s">
        <v>131</v>
      </c>
      <c r="S92" s="233" t="s">
        <v>117</v>
      </c>
      <c r="T92" s="234" t="s">
        <v>117</v>
      </c>
      <c r="U92" s="218">
        <v>9.3000000000000013E-2</v>
      </c>
      <c r="V92" s="218">
        <f>ROUND(E92*U92,2)</f>
        <v>1.95</v>
      </c>
      <c r="W92" s="218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118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16"/>
      <c r="B93" s="217"/>
      <c r="C93" s="249" t="s">
        <v>239</v>
      </c>
      <c r="D93" s="219"/>
      <c r="E93" s="220">
        <v>21</v>
      </c>
      <c r="F93" s="218"/>
      <c r="G93" s="218"/>
      <c r="H93" s="218"/>
      <c r="I93" s="218"/>
      <c r="J93" s="218"/>
      <c r="K93" s="218"/>
      <c r="L93" s="218"/>
      <c r="M93" s="218"/>
      <c r="N93" s="218"/>
      <c r="O93" s="218"/>
      <c r="P93" s="218"/>
      <c r="Q93" s="218"/>
      <c r="R93" s="218"/>
      <c r="S93" s="218"/>
      <c r="T93" s="218"/>
      <c r="U93" s="218"/>
      <c r="V93" s="218"/>
      <c r="W93" s="218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120</v>
      </c>
      <c r="AH93" s="209">
        <v>0</v>
      </c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ht="22.5" outlineLevel="1" x14ac:dyDescent="0.2">
      <c r="A94" s="228">
        <v>41</v>
      </c>
      <c r="B94" s="229" t="s">
        <v>240</v>
      </c>
      <c r="C94" s="248" t="s">
        <v>241</v>
      </c>
      <c r="D94" s="230" t="s">
        <v>242</v>
      </c>
      <c r="E94" s="231">
        <v>1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21</v>
      </c>
      <c r="M94" s="233">
        <f>G94*(1+L94/100)</f>
        <v>0</v>
      </c>
      <c r="N94" s="233">
        <v>1.358E-2</v>
      </c>
      <c r="O94" s="233">
        <f>ROUND(E94*N94,2)</f>
        <v>0.01</v>
      </c>
      <c r="P94" s="233">
        <v>0</v>
      </c>
      <c r="Q94" s="233">
        <f>ROUND(E94*P94,2)</f>
        <v>0</v>
      </c>
      <c r="R94" s="233" t="s">
        <v>150</v>
      </c>
      <c r="S94" s="233" t="s">
        <v>117</v>
      </c>
      <c r="T94" s="234" t="s">
        <v>117</v>
      </c>
      <c r="U94" s="218">
        <v>2.1420000000000003</v>
      </c>
      <c r="V94" s="218">
        <f>ROUND(E94*U94,2)</f>
        <v>2.14</v>
      </c>
      <c r="W94" s="218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118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16"/>
      <c r="B95" s="217"/>
      <c r="C95" s="249" t="s">
        <v>243</v>
      </c>
      <c r="D95" s="219"/>
      <c r="E95" s="220">
        <v>1</v>
      </c>
      <c r="F95" s="218"/>
      <c r="G95" s="218"/>
      <c r="H95" s="218"/>
      <c r="I95" s="218"/>
      <c r="J95" s="218"/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120</v>
      </c>
      <c r="AH95" s="209">
        <v>0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28">
        <v>42</v>
      </c>
      <c r="B96" s="229" t="s">
        <v>244</v>
      </c>
      <c r="C96" s="248" t="s">
        <v>245</v>
      </c>
      <c r="D96" s="230" t="s">
        <v>153</v>
      </c>
      <c r="E96" s="231">
        <v>0.28824000000000005</v>
      </c>
      <c r="F96" s="232"/>
      <c r="G96" s="233">
        <f>ROUND(E96*F96,2)</f>
        <v>0</v>
      </c>
      <c r="H96" s="232"/>
      <c r="I96" s="233">
        <f>ROUND(E96*H96,2)</f>
        <v>0</v>
      </c>
      <c r="J96" s="232"/>
      <c r="K96" s="233">
        <f>ROUND(E96*J96,2)</f>
        <v>0</v>
      </c>
      <c r="L96" s="233">
        <v>21</v>
      </c>
      <c r="M96" s="233">
        <f>G96*(1+L96/100)</f>
        <v>0</v>
      </c>
      <c r="N96" s="233">
        <v>0</v>
      </c>
      <c r="O96" s="233">
        <f>ROUND(E96*N96,2)</f>
        <v>0</v>
      </c>
      <c r="P96" s="233">
        <v>0</v>
      </c>
      <c r="Q96" s="233">
        <f>ROUND(E96*P96,2)</f>
        <v>0</v>
      </c>
      <c r="R96" s="233" t="s">
        <v>131</v>
      </c>
      <c r="S96" s="233" t="s">
        <v>117</v>
      </c>
      <c r="T96" s="234" t="s">
        <v>117</v>
      </c>
      <c r="U96" s="218">
        <v>1.3270000000000002</v>
      </c>
      <c r="V96" s="218">
        <f>ROUND(E96*U96,2)</f>
        <v>0.38</v>
      </c>
      <c r="W96" s="218"/>
      <c r="X96" s="209"/>
      <c r="Y96" s="209"/>
      <c r="Z96" s="209"/>
      <c r="AA96" s="209"/>
      <c r="AB96" s="209"/>
      <c r="AC96" s="209"/>
      <c r="AD96" s="209"/>
      <c r="AE96" s="209"/>
      <c r="AF96" s="209"/>
      <c r="AG96" s="209" t="s">
        <v>196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16"/>
      <c r="B97" s="217"/>
      <c r="C97" s="251" t="s">
        <v>246</v>
      </c>
      <c r="D97" s="242"/>
      <c r="E97" s="242"/>
      <c r="F97" s="242"/>
      <c r="G97" s="242"/>
      <c r="H97" s="218"/>
      <c r="I97" s="218"/>
      <c r="J97" s="218"/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155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x14ac:dyDescent="0.2">
      <c r="A98" s="222" t="s">
        <v>111</v>
      </c>
      <c r="B98" s="223" t="s">
        <v>75</v>
      </c>
      <c r="C98" s="247" t="s">
        <v>76</v>
      </c>
      <c r="D98" s="224"/>
      <c r="E98" s="225"/>
      <c r="F98" s="226"/>
      <c r="G98" s="226">
        <f>SUMIF(AG99:AG134,"&lt;&gt;NOR",G99:G134)</f>
        <v>0</v>
      </c>
      <c r="H98" s="226"/>
      <c r="I98" s="226">
        <f>SUM(I99:I134)</f>
        <v>0</v>
      </c>
      <c r="J98" s="226"/>
      <c r="K98" s="226">
        <f>SUM(K99:K134)</f>
        <v>0</v>
      </c>
      <c r="L98" s="226"/>
      <c r="M98" s="226">
        <f>SUM(M99:M134)</f>
        <v>0</v>
      </c>
      <c r="N98" s="226"/>
      <c r="O98" s="226">
        <f>SUM(O99:O134)</f>
        <v>0.1</v>
      </c>
      <c r="P98" s="226"/>
      <c r="Q98" s="226">
        <f>SUM(Q99:Q134)</f>
        <v>0</v>
      </c>
      <c r="R98" s="226"/>
      <c r="S98" s="226"/>
      <c r="T98" s="227"/>
      <c r="U98" s="221"/>
      <c r="V98" s="221">
        <f>SUM(V99:V134)</f>
        <v>20.56</v>
      </c>
      <c r="W98" s="221"/>
      <c r="AG98" t="s">
        <v>112</v>
      </c>
    </row>
    <row r="99" spans="1:60" outlineLevel="1" x14ac:dyDescent="0.2">
      <c r="A99" s="228">
        <v>43</v>
      </c>
      <c r="B99" s="229" t="s">
        <v>247</v>
      </c>
      <c r="C99" s="248" t="s">
        <v>248</v>
      </c>
      <c r="D99" s="230" t="s">
        <v>130</v>
      </c>
      <c r="E99" s="231">
        <v>1.5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21</v>
      </c>
      <c r="M99" s="233">
        <f>G99*(1+L99/100)</f>
        <v>0</v>
      </c>
      <c r="N99" s="233">
        <v>3.1000000000000005E-4</v>
      </c>
      <c r="O99" s="233">
        <f>ROUND(E99*N99,2)</f>
        <v>0</v>
      </c>
      <c r="P99" s="233">
        <v>0</v>
      </c>
      <c r="Q99" s="233">
        <f>ROUND(E99*P99,2)</f>
        <v>0</v>
      </c>
      <c r="R99" s="233" t="s">
        <v>131</v>
      </c>
      <c r="S99" s="233" t="s">
        <v>117</v>
      </c>
      <c r="T99" s="234" t="s">
        <v>117</v>
      </c>
      <c r="U99" s="218">
        <v>0.44042000000000003</v>
      </c>
      <c r="V99" s="218">
        <f>ROUND(E99*U99,2)</f>
        <v>0.66</v>
      </c>
      <c r="W99" s="218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118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16"/>
      <c r="B100" s="217"/>
      <c r="C100" s="252" t="s">
        <v>249</v>
      </c>
      <c r="D100" s="243"/>
      <c r="E100" s="243"/>
      <c r="F100" s="243"/>
      <c r="G100" s="243"/>
      <c r="H100" s="218"/>
      <c r="I100" s="218"/>
      <c r="J100" s="218"/>
      <c r="K100" s="218"/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165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45" t="str">
        <f>C100</f>
        <v>Obsahuje 1 spoj na 4 m délky rozvodu, bez dodávky potrubí, bez montáže a dodávky tvarovek a závěsů. Včetně zednických výpomocí.</v>
      </c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16"/>
      <c r="B101" s="217"/>
      <c r="C101" s="253" t="s">
        <v>221</v>
      </c>
      <c r="D101" s="244"/>
      <c r="E101" s="244"/>
      <c r="F101" s="244"/>
      <c r="G101" s="244"/>
      <c r="H101" s="218"/>
      <c r="I101" s="218"/>
      <c r="J101" s="218"/>
      <c r="K101" s="218"/>
      <c r="L101" s="218"/>
      <c r="M101" s="218"/>
      <c r="N101" s="218"/>
      <c r="O101" s="218"/>
      <c r="P101" s="218"/>
      <c r="Q101" s="218"/>
      <c r="R101" s="218"/>
      <c r="S101" s="218"/>
      <c r="T101" s="218"/>
      <c r="U101" s="218"/>
      <c r="V101" s="218"/>
      <c r="W101" s="218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165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ht="22.5" outlineLevel="1" x14ac:dyDescent="0.2">
      <c r="A102" s="235">
        <v>44</v>
      </c>
      <c r="B102" s="236" t="s">
        <v>250</v>
      </c>
      <c r="C102" s="250" t="s">
        <v>251</v>
      </c>
      <c r="D102" s="237" t="s">
        <v>130</v>
      </c>
      <c r="E102" s="238">
        <v>1.5</v>
      </c>
      <c r="F102" s="239"/>
      <c r="G102" s="240">
        <f>ROUND(E102*F102,2)</f>
        <v>0</v>
      </c>
      <c r="H102" s="239"/>
      <c r="I102" s="240">
        <f>ROUND(E102*H102,2)</f>
        <v>0</v>
      </c>
      <c r="J102" s="239"/>
      <c r="K102" s="240">
        <f>ROUND(E102*J102,2)</f>
        <v>0</v>
      </c>
      <c r="L102" s="240">
        <v>21</v>
      </c>
      <c r="M102" s="240">
        <f>G102*(1+L102/100)</f>
        <v>0</v>
      </c>
      <c r="N102" s="240">
        <v>4.8900000000000002E-3</v>
      </c>
      <c r="O102" s="240">
        <f>ROUND(E102*N102,2)</f>
        <v>0.01</v>
      </c>
      <c r="P102" s="240">
        <v>0</v>
      </c>
      <c r="Q102" s="240">
        <f>ROUND(E102*P102,2)</f>
        <v>0</v>
      </c>
      <c r="R102" s="240" t="s">
        <v>176</v>
      </c>
      <c r="S102" s="240" t="s">
        <v>117</v>
      </c>
      <c r="T102" s="241" t="s">
        <v>117</v>
      </c>
      <c r="U102" s="218">
        <v>0</v>
      </c>
      <c r="V102" s="218">
        <f>ROUND(E102*U102,2)</f>
        <v>0</v>
      </c>
      <c r="W102" s="218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177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ht="22.5" outlineLevel="1" x14ac:dyDescent="0.2">
      <c r="A103" s="228">
        <v>45</v>
      </c>
      <c r="B103" s="229" t="s">
        <v>252</v>
      </c>
      <c r="C103" s="248" t="s">
        <v>253</v>
      </c>
      <c r="D103" s="230" t="s">
        <v>138</v>
      </c>
      <c r="E103" s="231">
        <v>1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33">
        <v>8.0000000000000007E-5</v>
      </c>
      <c r="O103" s="233">
        <f>ROUND(E103*N103,2)</f>
        <v>0</v>
      </c>
      <c r="P103" s="233">
        <v>0</v>
      </c>
      <c r="Q103" s="233">
        <f>ROUND(E103*P103,2)</f>
        <v>0</v>
      </c>
      <c r="R103" s="233" t="s">
        <v>131</v>
      </c>
      <c r="S103" s="233" t="s">
        <v>117</v>
      </c>
      <c r="T103" s="234" t="s">
        <v>117</v>
      </c>
      <c r="U103" s="218">
        <v>0.19269</v>
      </c>
      <c r="V103" s="218">
        <f>ROUND(E103*U103,2)</f>
        <v>0.19</v>
      </c>
      <c r="W103" s="218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118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16"/>
      <c r="B104" s="217"/>
      <c r="C104" s="252" t="s">
        <v>221</v>
      </c>
      <c r="D104" s="243"/>
      <c r="E104" s="243"/>
      <c r="F104" s="243"/>
      <c r="G104" s="243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  <c r="R104" s="218"/>
      <c r="S104" s="218"/>
      <c r="T104" s="218"/>
      <c r="U104" s="218"/>
      <c r="V104" s="218"/>
      <c r="W104" s="218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165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ht="22.5" outlineLevel="1" x14ac:dyDescent="0.2">
      <c r="A105" s="235">
        <v>46</v>
      </c>
      <c r="B105" s="236" t="s">
        <v>254</v>
      </c>
      <c r="C105" s="250" t="s">
        <v>255</v>
      </c>
      <c r="D105" s="237" t="s">
        <v>138</v>
      </c>
      <c r="E105" s="238">
        <v>1</v>
      </c>
      <c r="F105" s="239"/>
      <c r="G105" s="240">
        <f>ROUND(E105*F105,2)</f>
        <v>0</v>
      </c>
      <c r="H105" s="239"/>
      <c r="I105" s="240">
        <f>ROUND(E105*H105,2)</f>
        <v>0</v>
      </c>
      <c r="J105" s="239"/>
      <c r="K105" s="240">
        <f>ROUND(E105*J105,2)</f>
        <v>0</v>
      </c>
      <c r="L105" s="240">
        <v>21</v>
      </c>
      <c r="M105" s="240">
        <f>G105*(1+L105/100)</f>
        <v>0</v>
      </c>
      <c r="N105" s="240">
        <v>4.4000000000000002E-4</v>
      </c>
      <c r="O105" s="240">
        <f>ROUND(E105*N105,2)</f>
        <v>0</v>
      </c>
      <c r="P105" s="240">
        <v>0</v>
      </c>
      <c r="Q105" s="240">
        <f>ROUND(E105*P105,2)</f>
        <v>0</v>
      </c>
      <c r="R105" s="240" t="s">
        <v>176</v>
      </c>
      <c r="S105" s="240" t="s">
        <v>117</v>
      </c>
      <c r="T105" s="241" t="s">
        <v>117</v>
      </c>
      <c r="U105" s="218">
        <v>0</v>
      </c>
      <c r="V105" s="218">
        <f>ROUND(E105*U105,2)</f>
        <v>0</v>
      </c>
      <c r="W105" s="218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177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ht="22.5" outlineLevel="1" x14ac:dyDescent="0.2">
      <c r="A106" s="228">
        <v>47</v>
      </c>
      <c r="B106" s="229" t="s">
        <v>256</v>
      </c>
      <c r="C106" s="248" t="s">
        <v>257</v>
      </c>
      <c r="D106" s="230" t="s">
        <v>138</v>
      </c>
      <c r="E106" s="231">
        <v>2</v>
      </c>
      <c r="F106" s="232"/>
      <c r="G106" s="233">
        <f>ROUND(E106*F106,2)</f>
        <v>0</v>
      </c>
      <c r="H106" s="232"/>
      <c r="I106" s="233">
        <f>ROUND(E106*H106,2)</f>
        <v>0</v>
      </c>
      <c r="J106" s="232"/>
      <c r="K106" s="233">
        <f>ROUND(E106*J106,2)</f>
        <v>0</v>
      </c>
      <c r="L106" s="233">
        <v>21</v>
      </c>
      <c r="M106" s="233">
        <f>G106*(1+L106/100)</f>
        <v>0</v>
      </c>
      <c r="N106" s="233">
        <v>8.0000000000000007E-5</v>
      </c>
      <c r="O106" s="233">
        <f>ROUND(E106*N106,2)</f>
        <v>0</v>
      </c>
      <c r="P106" s="233">
        <v>0</v>
      </c>
      <c r="Q106" s="233">
        <f>ROUND(E106*P106,2)</f>
        <v>0</v>
      </c>
      <c r="R106" s="233" t="s">
        <v>131</v>
      </c>
      <c r="S106" s="233" t="s">
        <v>117</v>
      </c>
      <c r="T106" s="234" t="s">
        <v>117</v>
      </c>
      <c r="U106" s="218">
        <v>0.22454000000000002</v>
      </c>
      <c r="V106" s="218">
        <f>ROUND(E106*U106,2)</f>
        <v>0.45</v>
      </c>
      <c r="W106" s="218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118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16"/>
      <c r="B107" s="217"/>
      <c r="C107" s="252" t="s">
        <v>221</v>
      </c>
      <c r="D107" s="243"/>
      <c r="E107" s="243"/>
      <c r="F107" s="243"/>
      <c r="G107" s="243"/>
      <c r="H107" s="218"/>
      <c r="I107" s="218"/>
      <c r="J107" s="218"/>
      <c r="K107" s="218"/>
      <c r="L107" s="218"/>
      <c r="M107" s="218"/>
      <c r="N107" s="218"/>
      <c r="O107" s="218"/>
      <c r="P107" s="218"/>
      <c r="Q107" s="218"/>
      <c r="R107" s="218"/>
      <c r="S107" s="218"/>
      <c r="T107" s="218"/>
      <c r="U107" s="218"/>
      <c r="V107" s="218"/>
      <c r="W107" s="218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165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ht="22.5" outlineLevel="1" x14ac:dyDescent="0.2">
      <c r="A108" s="235">
        <v>48</v>
      </c>
      <c r="B108" s="236" t="s">
        <v>258</v>
      </c>
      <c r="C108" s="250" t="s">
        <v>259</v>
      </c>
      <c r="D108" s="237" t="s">
        <v>138</v>
      </c>
      <c r="E108" s="238">
        <v>2</v>
      </c>
      <c r="F108" s="239"/>
      <c r="G108" s="240">
        <f>ROUND(E108*F108,2)</f>
        <v>0</v>
      </c>
      <c r="H108" s="239"/>
      <c r="I108" s="240">
        <f>ROUND(E108*H108,2)</f>
        <v>0</v>
      </c>
      <c r="J108" s="239"/>
      <c r="K108" s="240">
        <f>ROUND(E108*J108,2)</f>
        <v>0</v>
      </c>
      <c r="L108" s="240">
        <v>21</v>
      </c>
      <c r="M108" s="240">
        <f>G108*(1+L108/100)</f>
        <v>0</v>
      </c>
      <c r="N108" s="240">
        <v>7.5000000000000002E-4</v>
      </c>
      <c r="O108" s="240">
        <f>ROUND(E108*N108,2)</f>
        <v>0</v>
      </c>
      <c r="P108" s="240">
        <v>0</v>
      </c>
      <c r="Q108" s="240">
        <f>ROUND(E108*P108,2)</f>
        <v>0</v>
      </c>
      <c r="R108" s="240" t="s">
        <v>176</v>
      </c>
      <c r="S108" s="240" t="s">
        <v>117</v>
      </c>
      <c r="T108" s="241" t="s">
        <v>117</v>
      </c>
      <c r="U108" s="218">
        <v>0</v>
      </c>
      <c r="V108" s="218">
        <f>ROUND(E108*U108,2)</f>
        <v>0</v>
      </c>
      <c r="W108" s="218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177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ht="22.5" outlineLevel="1" x14ac:dyDescent="0.2">
      <c r="A109" s="228">
        <v>49</v>
      </c>
      <c r="B109" s="229" t="s">
        <v>260</v>
      </c>
      <c r="C109" s="248" t="s">
        <v>261</v>
      </c>
      <c r="D109" s="230" t="s">
        <v>138</v>
      </c>
      <c r="E109" s="231">
        <v>1</v>
      </c>
      <c r="F109" s="232"/>
      <c r="G109" s="233">
        <f>ROUND(E109*F109,2)</f>
        <v>0</v>
      </c>
      <c r="H109" s="232"/>
      <c r="I109" s="233">
        <f>ROUND(E109*H109,2)</f>
        <v>0</v>
      </c>
      <c r="J109" s="232"/>
      <c r="K109" s="233">
        <f>ROUND(E109*J109,2)</f>
        <v>0</v>
      </c>
      <c r="L109" s="233">
        <v>21</v>
      </c>
      <c r="M109" s="233">
        <f>G109*(1+L109/100)</f>
        <v>0</v>
      </c>
      <c r="N109" s="233">
        <v>8.0000000000000007E-5</v>
      </c>
      <c r="O109" s="233">
        <f>ROUND(E109*N109,2)</f>
        <v>0</v>
      </c>
      <c r="P109" s="233">
        <v>0</v>
      </c>
      <c r="Q109" s="233">
        <f>ROUND(E109*P109,2)</f>
        <v>0</v>
      </c>
      <c r="R109" s="233" t="s">
        <v>131</v>
      </c>
      <c r="S109" s="233" t="s">
        <v>117</v>
      </c>
      <c r="T109" s="234" t="s">
        <v>117</v>
      </c>
      <c r="U109" s="218">
        <v>0.28986000000000001</v>
      </c>
      <c r="V109" s="218">
        <f>ROUND(E109*U109,2)</f>
        <v>0.28999999999999998</v>
      </c>
      <c r="W109" s="218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118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16"/>
      <c r="B110" s="217"/>
      <c r="C110" s="252" t="s">
        <v>221</v>
      </c>
      <c r="D110" s="243"/>
      <c r="E110" s="243"/>
      <c r="F110" s="243"/>
      <c r="G110" s="243"/>
      <c r="H110" s="218"/>
      <c r="I110" s="218"/>
      <c r="J110" s="218"/>
      <c r="K110" s="218"/>
      <c r="L110" s="218"/>
      <c r="M110" s="218"/>
      <c r="N110" s="218"/>
      <c r="O110" s="218"/>
      <c r="P110" s="218"/>
      <c r="Q110" s="218"/>
      <c r="R110" s="218"/>
      <c r="S110" s="218"/>
      <c r="T110" s="218"/>
      <c r="U110" s="218"/>
      <c r="V110" s="218"/>
      <c r="W110" s="218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165</v>
      </c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35">
        <v>50</v>
      </c>
      <c r="B111" s="236" t="s">
        <v>262</v>
      </c>
      <c r="C111" s="250" t="s">
        <v>263</v>
      </c>
      <c r="D111" s="237" t="s">
        <v>138</v>
      </c>
      <c r="E111" s="238">
        <v>1</v>
      </c>
      <c r="F111" s="239"/>
      <c r="G111" s="240">
        <f>ROUND(E111*F111,2)</f>
        <v>0</v>
      </c>
      <c r="H111" s="239"/>
      <c r="I111" s="240">
        <f>ROUND(E111*H111,2)</f>
        <v>0</v>
      </c>
      <c r="J111" s="239"/>
      <c r="K111" s="240">
        <f>ROUND(E111*J111,2)</f>
        <v>0</v>
      </c>
      <c r="L111" s="240">
        <v>21</v>
      </c>
      <c r="M111" s="240">
        <f>G111*(1+L111/100)</f>
        <v>0</v>
      </c>
      <c r="N111" s="240">
        <v>2.8000000000000003E-4</v>
      </c>
      <c r="O111" s="240">
        <f>ROUND(E111*N111,2)</f>
        <v>0</v>
      </c>
      <c r="P111" s="240">
        <v>0</v>
      </c>
      <c r="Q111" s="240">
        <f>ROUND(E111*P111,2)</f>
        <v>0</v>
      </c>
      <c r="R111" s="240" t="s">
        <v>176</v>
      </c>
      <c r="S111" s="240" t="s">
        <v>117</v>
      </c>
      <c r="T111" s="241" t="s">
        <v>117</v>
      </c>
      <c r="U111" s="218">
        <v>0</v>
      </c>
      <c r="V111" s="218">
        <f>ROUND(E111*U111,2)</f>
        <v>0</v>
      </c>
      <c r="W111" s="218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177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ht="22.5" outlineLevel="1" x14ac:dyDescent="0.2">
      <c r="A112" s="228">
        <v>51</v>
      </c>
      <c r="B112" s="229" t="s">
        <v>264</v>
      </c>
      <c r="C112" s="248" t="s">
        <v>265</v>
      </c>
      <c r="D112" s="230" t="s">
        <v>138</v>
      </c>
      <c r="E112" s="231">
        <v>3</v>
      </c>
      <c r="F112" s="232"/>
      <c r="G112" s="233">
        <f>ROUND(E112*F112,2)</f>
        <v>0</v>
      </c>
      <c r="H112" s="232"/>
      <c r="I112" s="233">
        <f>ROUND(E112*H112,2)</f>
        <v>0</v>
      </c>
      <c r="J112" s="232"/>
      <c r="K112" s="233">
        <f>ROUND(E112*J112,2)</f>
        <v>0</v>
      </c>
      <c r="L112" s="233">
        <v>21</v>
      </c>
      <c r="M112" s="233">
        <f>G112*(1+L112/100)</f>
        <v>0</v>
      </c>
      <c r="N112" s="233">
        <v>8.0000000000000007E-5</v>
      </c>
      <c r="O112" s="233">
        <f>ROUND(E112*N112,2)</f>
        <v>0</v>
      </c>
      <c r="P112" s="233">
        <v>0</v>
      </c>
      <c r="Q112" s="233">
        <f>ROUND(E112*P112,2)</f>
        <v>0</v>
      </c>
      <c r="R112" s="233" t="s">
        <v>131</v>
      </c>
      <c r="S112" s="233" t="s">
        <v>117</v>
      </c>
      <c r="T112" s="234" t="s">
        <v>117</v>
      </c>
      <c r="U112" s="218">
        <v>0.41641</v>
      </c>
      <c r="V112" s="218">
        <f>ROUND(E112*U112,2)</f>
        <v>1.25</v>
      </c>
      <c r="W112" s="218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118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16"/>
      <c r="B113" s="217"/>
      <c r="C113" s="252" t="s">
        <v>221</v>
      </c>
      <c r="D113" s="243"/>
      <c r="E113" s="243"/>
      <c r="F113" s="243"/>
      <c r="G113" s="243"/>
      <c r="H113" s="218"/>
      <c r="I113" s="218"/>
      <c r="J113" s="218"/>
      <c r="K113" s="218"/>
      <c r="L113" s="218"/>
      <c r="M113" s="218"/>
      <c r="N113" s="218"/>
      <c r="O113" s="218"/>
      <c r="P113" s="218"/>
      <c r="Q113" s="218"/>
      <c r="R113" s="218"/>
      <c r="S113" s="218"/>
      <c r="T113" s="218"/>
      <c r="U113" s="218"/>
      <c r="V113" s="218"/>
      <c r="W113" s="218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165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35">
        <v>52</v>
      </c>
      <c r="B114" s="236" t="s">
        <v>266</v>
      </c>
      <c r="C114" s="250" t="s">
        <v>267</v>
      </c>
      <c r="D114" s="237" t="s">
        <v>138</v>
      </c>
      <c r="E114" s="238">
        <v>1</v>
      </c>
      <c r="F114" s="239"/>
      <c r="G114" s="240">
        <f>ROUND(E114*F114,2)</f>
        <v>0</v>
      </c>
      <c r="H114" s="239"/>
      <c r="I114" s="240">
        <f>ROUND(E114*H114,2)</f>
        <v>0</v>
      </c>
      <c r="J114" s="239"/>
      <c r="K114" s="240">
        <f>ROUND(E114*J114,2)</f>
        <v>0</v>
      </c>
      <c r="L114" s="240">
        <v>21</v>
      </c>
      <c r="M114" s="240">
        <f>G114*(1+L114/100)</f>
        <v>0</v>
      </c>
      <c r="N114" s="240">
        <v>3.9000000000000005E-4</v>
      </c>
      <c r="O114" s="240">
        <f>ROUND(E114*N114,2)</f>
        <v>0</v>
      </c>
      <c r="P114" s="240">
        <v>0</v>
      </c>
      <c r="Q114" s="240">
        <f>ROUND(E114*P114,2)</f>
        <v>0</v>
      </c>
      <c r="R114" s="240" t="s">
        <v>176</v>
      </c>
      <c r="S114" s="240" t="s">
        <v>117</v>
      </c>
      <c r="T114" s="241" t="s">
        <v>117</v>
      </c>
      <c r="U114" s="218">
        <v>0</v>
      </c>
      <c r="V114" s="218">
        <f>ROUND(E114*U114,2)</f>
        <v>0</v>
      </c>
      <c r="W114" s="218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177</v>
      </c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35">
        <v>53</v>
      </c>
      <c r="B115" s="236" t="s">
        <v>268</v>
      </c>
      <c r="C115" s="250" t="s">
        <v>269</v>
      </c>
      <c r="D115" s="237" t="s">
        <v>138</v>
      </c>
      <c r="E115" s="238">
        <v>1</v>
      </c>
      <c r="F115" s="239"/>
      <c r="G115" s="240">
        <f>ROUND(E115*F115,2)</f>
        <v>0</v>
      </c>
      <c r="H115" s="239"/>
      <c r="I115" s="240">
        <f>ROUND(E115*H115,2)</f>
        <v>0</v>
      </c>
      <c r="J115" s="239"/>
      <c r="K115" s="240">
        <f>ROUND(E115*J115,2)</f>
        <v>0</v>
      </c>
      <c r="L115" s="240">
        <v>21</v>
      </c>
      <c r="M115" s="240">
        <f>G115*(1+L115/100)</f>
        <v>0</v>
      </c>
      <c r="N115" s="240">
        <v>5.9000000000000003E-4</v>
      </c>
      <c r="O115" s="240">
        <f>ROUND(E115*N115,2)</f>
        <v>0</v>
      </c>
      <c r="P115" s="240">
        <v>0</v>
      </c>
      <c r="Q115" s="240">
        <f>ROUND(E115*P115,2)</f>
        <v>0</v>
      </c>
      <c r="R115" s="240" t="s">
        <v>176</v>
      </c>
      <c r="S115" s="240" t="s">
        <v>117</v>
      </c>
      <c r="T115" s="241" t="s">
        <v>117</v>
      </c>
      <c r="U115" s="218">
        <v>0</v>
      </c>
      <c r="V115" s="218">
        <f>ROUND(E115*U115,2)</f>
        <v>0</v>
      </c>
      <c r="W115" s="218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177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35">
        <v>54</v>
      </c>
      <c r="B116" s="236" t="s">
        <v>270</v>
      </c>
      <c r="C116" s="250" t="s">
        <v>271</v>
      </c>
      <c r="D116" s="237" t="s">
        <v>138</v>
      </c>
      <c r="E116" s="238">
        <v>1</v>
      </c>
      <c r="F116" s="239"/>
      <c r="G116" s="240">
        <f>ROUND(E116*F116,2)</f>
        <v>0</v>
      </c>
      <c r="H116" s="239"/>
      <c r="I116" s="240">
        <f>ROUND(E116*H116,2)</f>
        <v>0</v>
      </c>
      <c r="J116" s="239"/>
      <c r="K116" s="240">
        <f>ROUND(E116*J116,2)</f>
        <v>0</v>
      </c>
      <c r="L116" s="240">
        <v>21</v>
      </c>
      <c r="M116" s="240">
        <f>G116*(1+L116/100)</f>
        <v>0</v>
      </c>
      <c r="N116" s="240">
        <v>4.4000000000000002E-4</v>
      </c>
      <c r="O116" s="240">
        <f>ROUND(E116*N116,2)</f>
        <v>0</v>
      </c>
      <c r="P116" s="240">
        <v>0</v>
      </c>
      <c r="Q116" s="240">
        <f>ROUND(E116*P116,2)</f>
        <v>0</v>
      </c>
      <c r="R116" s="240" t="s">
        <v>176</v>
      </c>
      <c r="S116" s="240" t="s">
        <v>117</v>
      </c>
      <c r="T116" s="241" t="s">
        <v>117</v>
      </c>
      <c r="U116" s="218">
        <v>0</v>
      </c>
      <c r="V116" s="218">
        <f>ROUND(E116*U116,2)</f>
        <v>0</v>
      </c>
      <c r="W116" s="218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177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ht="22.5" outlineLevel="1" x14ac:dyDescent="0.2">
      <c r="A117" s="228">
        <v>55</v>
      </c>
      <c r="B117" s="229" t="s">
        <v>272</v>
      </c>
      <c r="C117" s="248" t="s">
        <v>273</v>
      </c>
      <c r="D117" s="230" t="s">
        <v>138</v>
      </c>
      <c r="E117" s="231">
        <v>3</v>
      </c>
      <c r="F117" s="232"/>
      <c r="G117" s="233">
        <f>ROUND(E117*F117,2)</f>
        <v>0</v>
      </c>
      <c r="H117" s="232"/>
      <c r="I117" s="233">
        <f>ROUND(E117*H117,2)</f>
        <v>0</v>
      </c>
      <c r="J117" s="232"/>
      <c r="K117" s="233">
        <f>ROUND(E117*J117,2)</f>
        <v>0</v>
      </c>
      <c r="L117" s="233">
        <v>21</v>
      </c>
      <c r="M117" s="233">
        <f>G117*(1+L117/100)</f>
        <v>0</v>
      </c>
      <c r="N117" s="233">
        <v>8.0000000000000007E-5</v>
      </c>
      <c r="O117" s="233">
        <f>ROUND(E117*N117,2)</f>
        <v>0</v>
      </c>
      <c r="P117" s="233">
        <v>0</v>
      </c>
      <c r="Q117" s="233">
        <f>ROUND(E117*P117,2)</f>
        <v>0</v>
      </c>
      <c r="R117" s="233" t="s">
        <v>131</v>
      </c>
      <c r="S117" s="233" t="s">
        <v>117</v>
      </c>
      <c r="T117" s="234" t="s">
        <v>117</v>
      </c>
      <c r="U117" s="218">
        <v>0.52664000000000011</v>
      </c>
      <c r="V117" s="218">
        <f>ROUND(E117*U117,2)</f>
        <v>1.58</v>
      </c>
      <c r="W117" s="218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118</v>
      </c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16"/>
      <c r="B118" s="217"/>
      <c r="C118" s="252" t="s">
        <v>221</v>
      </c>
      <c r="D118" s="243"/>
      <c r="E118" s="243"/>
      <c r="F118" s="243"/>
      <c r="G118" s="243"/>
      <c r="H118" s="218"/>
      <c r="I118" s="218"/>
      <c r="J118" s="218"/>
      <c r="K118" s="218"/>
      <c r="L118" s="218"/>
      <c r="M118" s="218"/>
      <c r="N118" s="218"/>
      <c r="O118" s="218"/>
      <c r="P118" s="218"/>
      <c r="Q118" s="218"/>
      <c r="R118" s="218"/>
      <c r="S118" s="218"/>
      <c r="T118" s="218"/>
      <c r="U118" s="218"/>
      <c r="V118" s="218"/>
      <c r="W118" s="218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165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ht="22.5" outlineLevel="1" x14ac:dyDescent="0.2">
      <c r="A119" s="235">
        <v>56</v>
      </c>
      <c r="B119" s="236" t="s">
        <v>274</v>
      </c>
      <c r="C119" s="250" t="s">
        <v>275</v>
      </c>
      <c r="D119" s="237" t="s">
        <v>138</v>
      </c>
      <c r="E119" s="238">
        <v>1</v>
      </c>
      <c r="F119" s="239"/>
      <c r="G119" s="240">
        <f>ROUND(E119*F119,2)</f>
        <v>0</v>
      </c>
      <c r="H119" s="239"/>
      <c r="I119" s="240">
        <f>ROUND(E119*H119,2)</f>
        <v>0</v>
      </c>
      <c r="J119" s="239"/>
      <c r="K119" s="240">
        <f>ROUND(E119*J119,2)</f>
        <v>0</v>
      </c>
      <c r="L119" s="240">
        <v>21</v>
      </c>
      <c r="M119" s="240">
        <f>G119*(1+L119/100)</f>
        <v>0</v>
      </c>
      <c r="N119" s="240">
        <v>3.2000000000000003E-4</v>
      </c>
      <c r="O119" s="240">
        <f>ROUND(E119*N119,2)</f>
        <v>0</v>
      </c>
      <c r="P119" s="240">
        <v>0</v>
      </c>
      <c r="Q119" s="240">
        <f>ROUND(E119*P119,2)</f>
        <v>0</v>
      </c>
      <c r="R119" s="240" t="s">
        <v>176</v>
      </c>
      <c r="S119" s="240" t="s">
        <v>117</v>
      </c>
      <c r="T119" s="241" t="s">
        <v>117</v>
      </c>
      <c r="U119" s="218">
        <v>0</v>
      </c>
      <c r="V119" s="218">
        <f>ROUND(E119*U119,2)</f>
        <v>0</v>
      </c>
      <c r="W119" s="218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177</v>
      </c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ht="22.5" outlineLevel="1" x14ac:dyDescent="0.2">
      <c r="A120" s="235">
        <v>57</v>
      </c>
      <c r="B120" s="236" t="s">
        <v>276</v>
      </c>
      <c r="C120" s="250" t="s">
        <v>277</v>
      </c>
      <c r="D120" s="237" t="s">
        <v>138</v>
      </c>
      <c r="E120" s="238">
        <v>2</v>
      </c>
      <c r="F120" s="239"/>
      <c r="G120" s="240">
        <f>ROUND(E120*F120,2)</f>
        <v>0</v>
      </c>
      <c r="H120" s="239"/>
      <c r="I120" s="240">
        <f>ROUND(E120*H120,2)</f>
        <v>0</v>
      </c>
      <c r="J120" s="239"/>
      <c r="K120" s="240">
        <f>ROUND(E120*J120,2)</f>
        <v>0</v>
      </c>
      <c r="L120" s="240">
        <v>21</v>
      </c>
      <c r="M120" s="240">
        <f>G120*(1+L120/100)</f>
        <v>0</v>
      </c>
      <c r="N120" s="240">
        <v>2.1000000000000001E-4</v>
      </c>
      <c r="O120" s="240">
        <f>ROUND(E120*N120,2)</f>
        <v>0</v>
      </c>
      <c r="P120" s="240">
        <v>0</v>
      </c>
      <c r="Q120" s="240">
        <f>ROUND(E120*P120,2)</f>
        <v>0</v>
      </c>
      <c r="R120" s="240" t="s">
        <v>176</v>
      </c>
      <c r="S120" s="240" t="s">
        <v>117</v>
      </c>
      <c r="T120" s="241" t="s">
        <v>117</v>
      </c>
      <c r="U120" s="218">
        <v>0</v>
      </c>
      <c r="V120" s="218">
        <f>ROUND(E120*U120,2)</f>
        <v>0</v>
      </c>
      <c r="W120" s="218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177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ht="22.5" outlineLevel="1" x14ac:dyDescent="0.2">
      <c r="A121" s="228">
        <v>58</v>
      </c>
      <c r="B121" s="229" t="s">
        <v>278</v>
      </c>
      <c r="C121" s="248" t="s">
        <v>279</v>
      </c>
      <c r="D121" s="230" t="s">
        <v>138</v>
      </c>
      <c r="E121" s="231">
        <v>10</v>
      </c>
      <c r="F121" s="232"/>
      <c r="G121" s="233">
        <f>ROUND(E121*F121,2)</f>
        <v>0</v>
      </c>
      <c r="H121" s="232"/>
      <c r="I121" s="233">
        <f>ROUND(E121*H121,2)</f>
        <v>0</v>
      </c>
      <c r="J121" s="232"/>
      <c r="K121" s="233">
        <f>ROUND(E121*J121,2)</f>
        <v>0</v>
      </c>
      <c r="L121" s="233">
        <v>21</v>
      </c>
      <c r="M121" s="233">
        <f>G121*(1+L121/100)</f>
        <v>0</v>
      </c>
      <c r="N121" s="233">
        <v>8.0000000000000007E-5</v>
      </c>
      <c r="O121" s="233">
        <f>ROUND(E121*N121,2)</f>
        <v>0</v>
      </c>
      <c r="P121" s="233">
        <v>0</v>
      </c>
      <c r="Q121" s="233">
        <f>ROUND(E121*P121,2)</f>
        <v>0</v>
      </c>
      <c r="R121" s="233" t="s">
        <v>131</v>
      </c>
      <c r="S121" s="233" t="s">
        <v>117</v>
      </c>
      <c r="T121" s="234" t="s">
        <v>117</v>
      </c>
      <c r="U121" s="218">
        <v>0.77568000000000004</v>
      </c>
      <c r="V121" s="218">
        <f>ROUND(E121*U121,2)</f>
        <v>7.76</v>
      </c>
      <c r="W121" s="218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118</v>
      </c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16"/>
      <c r="B122" s="217"/>
      <c r="C122" s="252" t="s">
        <v>221</v>
      </c>
      <c r="D122" s="243"/>
      <c r="E122" s="243"/>
      <c r="F122" s="243"/>
      <c r="G122" s="243"/>
      <c r="H122" s="218"/>
      <c r="I122" s="218"/>
      <c r="J122" s="218"/>
      <c r="K122" s="218"/>
      <c r="L122" s="218"/>
      <c r="M122" s="218"/>
      <c r="N122" s="218"/>
      <c r="O122" s="218"/>
      <c r="P122" s="218"/>
      <c r="Q122" s="218"/>
      <c r="R122" s="218"/>
      <c r="S122" s="218"/>
      <c r="T122" s="218"/>
      <c r="U122" s="218"/>
      <c r="V122" s="218"/>
      <c r="W122" s="218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165</v>
      </c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ht="22.5" outlineLevel="1" x14ac:dyDescent="0.2">
      <c r="A123" s="235">
        <v>59</v>
      </c>
      <c r="B123" s="236" t="s">
        <v>280</v>
      </c>
      <c r="C123" s="250" t="s">
        <v>281</v>
      </c>
      <c r="D123" s="237" t="s">
        <v>138</v>
      </c>
      <c r="E123" s="238">
        <v>1</v>
      </c>
      <c r="F123" s="239"/>
      <c r="G123" s="240">
        <f>ROUND(E123*F123,2)</f>
        <v>0</v>
      </c>
      <c r="H123" s="239"/>
      <c r="I123" s="240">
        <f>ROUND(E123*H123,2)</f>
        <v>0</v>
      </c>
      <c r="J123" s="239"/>
      <c r="K123" s="240">
        <f>ROUND(E123*J123,2)</f>
        <v>0</v>
      </c>
      <c r="L123" s="240">
        <v>21</v>
      </c>
      <c r="M123" s="240">
        <f>G123*(1+L123/100)</f>
        <v>0</v>
      </c>
      <c r="N123" s="240">
        <v>4.8000000000000001E-4</v>
      </c>
      <c r="O123" s="240">
        <f>ROUND(E123*N123,2)</f>
        <v>0</v>
      </c>
      <c r="P123" s="240">
        <v>0</v>
      </c>
      <c r="Q123" s="240">
        <f>ROUND(E123*P123,2)</f>
        <v>0</v>
      </c>
      <c r="R123" s="240" t="s">
        <v>176</v>
      </c>
      <c r="S123" s="240" t="s">
        <v>117</v>
      </c>
      <c r="T123" s="241" t="s">
        <v>117</v>
      </c>
      <c r="U123" s="218">
        <v>0</v>
      </c>
      <c r="V123" s="218">
        <f>ROUND(E123*U123,2)</f>
        <v>0</v>
      </c>
      <c r="W123" s="218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177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ht="22.5" outlineLevel="1" x14ac:dyDescent="0.2">
      <c r="A124" s="235">
        <v>60</v>
      </c>
      <c r="B124" s="236" t="s">
        <v>282</v>
      </c>
      <c r="C124" s="250" t="s">
        <v>283</v>
      </c>
      <c r="D124" s="237" t="s">
        <v>138</v>
      </c>
      <c r="E124" s="238">
        <v>1</v>
      </c>
      <c r="F124" s="239"/>
      <c r="G124" s="240">
        <f>ROUND(E124*F124,2)</f>
        <v>0</v>
      </c>
      <c r="H124" s="239"/>
      <c r="I124" s="240">
        <f>ROUND(E124*H124,2)</f>
        <v>0</v>
      </c>
      <c r="J124" s="239"/>
      <c r="K124" s="240">
        <f>ROUND(E124*J124,2)</f>
        <v>0</v>
      </c>
      <c r="L124" s="240">
        <v>21</v>
      </c>
      <c r="M124" s="240">
        <f>G124*(1+L124/100)</f>
        <v>0</v>
      </c>
      <c r="N124" s="240">
        <v>5.1000000000000004E-4</v>
      </c>
      <c r="O124" s="240">
        <f>ROUND(E124*N124,2)</f>
        <v>0</v>
      </c>
      <c r="P124" s="240">
        <v>0</v>
      </c>
      <c r="Q124" s="240">
        <f>ROUND(E124*P124,2)</f>
        <v>0</v>
      </c>
      <c r="R124" s="240" t="s">
        <v>176</v>
      </c>
      <c r="S124" s="240" t="s">
        <v>117</v>
      </c>
      <c r="T124" s="241" t="s">
        <v>117</v>
      </c>
      <c r="U124" s="218">
        <v>0</v>
      </c>
      <c r="V124" s="218">
        <f>ROUND(E124*U124,2)</f>
        <v>0</v>
      </c>
      <c r="W124" s="218"/>
      <c r="X124" s="20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177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ht="22.5" outlineLevel="1" x14ac:dyDescent="0.2">
      <c r="A125" s="235">
        <v>61</v>
      </c>
      <c r="B125" s="236" t="s">
        <v>284</v>
      </c>
      <c r="C125" s="250" t="s">
        <v>285</v>
      </c>
      <c r="D125" s="237" t="s">
        <v>138</v>
      </c>
      <c r="E125" s="238">
        <v>8</v>
      </c>
      <c r="F125" s="239"/>
      <c r="G125" s="240">
        <f>ROUND(E125*F125,2)</f>
        <v>0</v>
      </c>
      <c r="H125" s="239"/>
      <c r="I125" s="240">
        <f>ROUND(E125*H125,2)</f>
        <v>0</v>
      </c>
      <c r="J125" s="239"/>
      <c r="K125" s="240">
        <f>ROUND(E125*J125,2)</f>
        <v>0</v>
      </c>
      <c r="L125" s="240">
        <v>21</v>
      </c>
      <c r="M125" s="240">
        <f>G125*(1+L125/100)</f>
        <v>0</v>
      </c>
      <c r="N125" s="240">
        <v>7.000000000000001E-4</v>
      </c>
      <c r="O125" s="240">
        <f>ROUND(E125*N125,2)</f>
        <v>0.01</v>
      </c>
      <c r="P125" s="240">
        <v>0</v>
      </c>
      <c r="Q125" s="240">
        <f>ROUND(E125*P125,2)</f>
        <v>0</v>
      </c>
      <c r="R125" s="240" t="s">
        <v>176</v>
      </c>
      <c r="S125" s="240" t="s">
        <v>117</v>
      </c>
      <c r="T125" s="241" t="s">
        <v>117</v>
      </c>
      <c r="U125" s="218">
        <v>0</v>
      </c>
      <c r="V125" s="218">
        <f>ROUND(E125*U125,2)</f>
        <v>0</v>
      </c>
      <c r="W125" s="218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177</v>
      </c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ht="22.5" outlineLevel="1" x14ac:dyDescent="0.2">
      <c r="A126" s="228">
        <v>62</v>
      </c>
      <c r="B126" s="229" t="s">
        <v>286</v>
      </c>
      <c r="C126" s="248" t="s">
        <v>287</v>
      </c>
      <c r="D126" s="230" t="s">
        <v>138</v>
      </c>
      <c r="E126" s="231">
        <v>6</v>
      </c>
      <c r="F126" s="232"/>
      <c r="G126" s="233">
        <f>ROUND(E126*F126,2)</f>
        <v>0</v>
      </c>
      <c r="H126" s="232"/>
      <c r="I126" s="233">
        <f>ROUND(E126*H126,2)</f>
        <v>0</v>
      </c>
      <c r="J126" s="232"/>
      <c r="K126" s="233">
        <f>ROUND(E126*J126,2)</f>
        <v>0</v>
      </c>
      <c r="L126" s="233">
        <v>21</v>
      </c>
      <c r="M126" s="233">
        <f>G126*(1+L126/100)</f>
        <v>0</v>
      </c>
      <c r="N126" s="233">
        <v>8.0000000000000007E-5</v>
      </c>
      <c r="O126" s="233">
        <f>ROUND(E126*N126,2)</f>
        <v>0</v>
      </c>
      <c r="P126" s="233">
        <v>0</v>
      </c>
      <c r="Q126" s="233">
        <f>ROUND(E126*P126,2)</f>
        <v>0</v>
      </c>
      <c r="R126" s="233" t="s">
        <v>131</v>
      </c>
      <c r="S126" s="233" t="s">
        <v>117</v>
      </c>
      <c r="T126" s="234" t="s">
        <v>117</v>
      </c>
      <c r="U126" s="218">
        <v>0.94306000000000001</v>
      </c>
      <c r="V126" s="218">
        <f>ROUND(E126*U126,2)</f>
        <v>5.66</v>
      </c>
      <c r="W126" s="218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118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16"/>
      <c r="B127" s="217"/>
      <c r="C127" s="252" t="s">
        <v>221</v>
      </c>
      <c r="D127" s="243"/>
      <c r="E127" s="243"/>
      <c r="F127" s="243"/>
      <c r="G127" s="243"/>
      <c r="H127" s="218"/>
      <c r="I127" s="218"/>
      <c r="J127" s="218"/>
      <c r="K127" s="218"/>
      <c r="L127" s="218"/>
      <c r="M127" s="218"/>
      <c r="N127" s="218"/>
      <c r="O127" s="218"/>
      <c r="P127" s="218"/>
      <c r="Q127" s="218"/>
      <c r="R127" s="218"/>
      <c r="S127" s="218"/>
      <c r="T127" s="218"/>
      <c r="U127" s="218"/>
      <c r="V127" s="218"/>
      <c r="W127" s="218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165</v>
      </c>
      <c r="AH127" s="209"/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ht="22.5" outlineLevel="1" x14ac:dyDescent="0.2">
      <c r="A128" s="235">
        <v>63</v>
      </c>
      <c r="B128" s="236" t="s">
        <v>288</v>
      </c>
      <c r="C128" s="250" t="s">
        <v>289</v>
      </c>
      <c r="D128" s="237" t="s">
        <v>138</v>
      </c>
      <c r="E128" s="238">
        <v>6</v>
      </c>
      <c r="F128" s="239"/>
      <c r="G128" s="240">
        <f>ROUND(E128*F128,2)</f>
        <v>0</v>
      </c>
      <c r="H128" s="239"/>
      <c r="I128" s="240">
        <f>ROUND(E128*H128,2)</f>
        <v>0</v>
      </c>
      <c r="J128" s="239"/>
      <c r="K128" s="240">
        <f>ROUND(E128*J128,2)</f>
        <v>0</v>
      </c>
      <c r="L128" s="240">
        <v>21</v>
      </c>
      <c r="M128" s="240">
        <f>G128*(1+L128/100)</f>
        <v>0</v>
      </c>
      <c r="N128" s="240">
        <v>1.5E-3</v>
      </c>
      <c r="O128" s="240">
        <f>ROUND(E128*N128,2)</f>
        <v>0.01</v>
      </c>
      <c r="P128" s="240">
        <v>0</v>
      </c>
      <c r="Q128" s="240">
        <f>ROUND(E128*P128,2)</f>
        <v>0</v>
      </c>
      <c r="R128" s="240" t="s">
        <v>176</v>
      </c>
      <c r="S128" s="240" t="s">
        <v>117</v>
      </c>
      <c r="T128" s="241" t="s">
        <v>117</v>
      </c>
      <c r="U128" s="218">
        <v>0</v>
      </c>
      <c r="V128" s="218">
        <f>ROUND(E128*U128,2)</f>
        <v>0</v>
      </c>
      <c r="W128" s="218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177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">
      <c r="A129" s="235">
        <v>64</v>
      </c>
      <c r="B129" s="236" t="s">
        <v>290</v>
      </c>
      <c r="C129" s="250" t="s">
        <v>291</v>
      </c>
      <c r="D129" s="237" t="s">
        <v>242</v>
      </c>
      <c r="E129" s="238">
        <v>1</v>
      </c>
      <c r="F129" s="239"/>
      <c r="G129" s="240">
        <f>ROUND(E129*F129,2)</f>
        <v>0</v>
      </c>
      <c r="H129" s="239"/>
      <c r="I129" s="240">
        <f>ROUND(E129*H129,2)</f>
        <v>0</v>
      </c>
      <c r="J129" s="239"/>
      <c r="K129" s="240">
        <f>ROUND(E129*J129,2)</f>
        <v>0</v>
      </c>
      <c r="L129" s="240">
        <v>21</v>
      </c>
      <c r="M129" s="240">
        <f>G129*(1+L129/100)</f>
        <v>0</v>
      </c>
      <c r="N129" s="240">
        <v>0</v>
      </c>
      <c r="O129" s="240">
        <f>ROUND(E129*N129,2)</f>
        <v>0</v>
      </c>
      <c r="P129" s="240">
        <v>0</v>
      </c>
      <c r="Q129" s="240">
        <f>ROUND(E129*P129,2)</f>
        <v>0</v>
      </c>
      <c r="R129" s="240" t="s">
        <v>131</v>
      </c>
      <c r="S129" s="240" t="s">
        <v>117</v>
      </c>
      <c r="T129" s="241" t="s">
        <v>117</v>
      </c>
      <c r="U129" s="218">
        <v>0.65566000000000002</v>
      </c>
      <c r="V129" s="218">
        <f>ROUND(E129*U129,2)</f>
        <v>0.66</v>
      </c>
      <c r="W129" s="218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118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ht="22.5" outlineLevel="1" x14ac:dyDescent="0.2">
      <c r="A130" s="235">
        <v>65</v>
      </c>
      <c r="B130" s="236" t="s">
        <v>292</v>
      </c>
      <c r="C130" s="250" t="s">
        <v>293</v>
      </c>
      <c r="D130" s="237" t="s">
        <v>242</v>
      </c>
      <c r="E130" s="238">
        <v>1</v>
      </c>
      <c r="F130" s="239"/>
      <c r="G130" s="240">
        <f>ROUND(E130*F130,2)</f>
        <v>0</v>
      </c>
      <c r="H130" s="239"/>
      <c r="I130" s="240">
        <f>ROUND(E130*H130,2)</f>
        <v>0</v>
      </c>
      <c r="J130" s="239"/>
      <c r="K130" s="240">
        <f>ROUND(E130*J130,2)</f>
        <v>0</v>
      </c>
      <c r="L130" s="240">
        <v>21</v>
      </c>
      <c r="M130" s="240">
        <f>G130*(1+L130/100)</f>
        <v>0</v>
      </c>
      <c r="N130" s="240">
        <v>0</v>
      </c>
      <c r="O130" s="240">
        <f>ROUND(E130*N130,2)</f>
        <v>0</v>
      </c>
      <c r="P130" s="240">
        <v>0</v>
      </c>
      <c r="Q130" s="240">
        <f>ROUND(E130*P130,2)</f>
        <v>0</v>
      </c>
      <c r="R130" s="240" t="s">
        <v>131</v>
      </c>
      <c r="S130" s="240" t="s">
        <v>117</v>
      </c>
      <c r="T130" s="241" t="s">
        <v>117</v>
      </c>
      <c r="U130" s="218">
        <v>0.84364000000000006</v>
      </c>
      <c r="V130" s="218">
        <f>ROUND(E130*U130,2)</f>
        <v>0.84</v>
      </c>
      <c r="W130" s="218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118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ht="22.5" outlineLevel="1" x14ac:dyDescent="0.2">
      <c r="A131" s="235">
        <v>66</v>
      </c>
      <c r="B131" s="236" t="s">
        <v>294</v>
      </c>
      <c r="C131" s="250" t="s">
        <v>295</v>
      </c>
      <c r="D131" s="237" t="s">
        <v>138</v>
      </c>
      <c r="E131" s="238">
        <v>1</v>
      </c>
      <c r="F131" s="239"/>
      <c r="G131" s="240">
        <f>ROUND(E131*F131,2)</f>
        <v>0</v>
      </c>
      <c r="H131" s="239"/>
      <c r="I131" s="240">
        <f>ROUND(E131*H131,2)</f>
        <v>0</v>
      </c>
      <c r="J131" s="239"/>
      <c r="K131" s="240">
        <f>ROUND(E131*J131,2)</f>
        <v>0</v>
      </c>
      <c r="L131" s="240">
        <v>21</v>
      </c>
      <c r="M131" s="240">
        <f>G131*(1+L131/100)</f>
        <v>0</v>
      </c>
      <c r="N131" s="240">
        <v>6.6350000000000006E-2</v>
      </c>
      <c r="O131" s="240">
        <f>ROUND(E131*N131,2)</f>
        <v>7.0000000000000007E-2</v>
      </c>
      <c r="P131" s="240">
        <v>0</v>
      </c>
      <c r="Q131" s="240">
        <f>ROUND(E131*P131,2)</f>
        <v>0</v>
      </c>
      <c r="R131" s="240" t="s">
        <v>150</v>
      </c>
      <c r="S131" s="240" t="s">
        <v>117</v>
      </c>
      <c r="T131" s="241" t="s">
        <v>117</v>
      </c>
      <c r="U131" s="218">
        <v>0.88</v>
      </c>
      <c r="V131" s="218">
        <f>ROUND(E131*U131,2)</f>
        <v>0.88</v>
      </c>
      <c r="W131" s="218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118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ht="22.5" outlineLevel="1" x14ac:dyDescent="0.2">
      <c r="A132" s="235">
        <v>67</v>
      </c>
      <c r="B132" s="236" t="s">
        <v>296</v>
      </c>
      <c r="C132" s="250" t="s">
        <v>297</v>
      </c>
      <c r="D132" s="237" t="s">
        <v>138</v>
      </c>
      <c r="E132" s="238">
        <v>1</v>
      </c>
      <c r="F132" s="239"/>
      <c r="G132" s="240">
        <f>ROUND(E132*F132,2)</f>
        <v>0</v>
      </c>
      <c r="H132" s="239"/>
      <c r="I132" s="240">
        <f>ROUND(E132*H132,2)</f>
        <v>0</v>
      </c>
      <c r="J132" s="239"/>
      <c r="K132" s="240">
        <f>ROUND(E132*J132,2)</f>
        <v>0</v>
      </c>
      <c r="L132" s="240">
        <v>21</v>
      </c>
      <c r="M132" s="240">
        <f>G132*(1+L132/100)</f>
        <v>0</v>
      </c>
      <c r="N132" s="240">
        <v>2.3800000000000002E-3</v>
      </c>
      <c r="O132" s="240">
        <f>ROUND(E132*N132,2)</f>
        <v>0</v>
      </c>
      <c r="P132" s="240">
        <v>0</v>
      </c>
      <c r="Q132" s="240">
        <f>ROUND(E132*P132,2)</f>
        <v>0</v>
      </c>
      <c r="R132" s="240" t="s">
        <v>150</v>
      </c>
      <c r="S132" s="240" t="s">
        <v>117</v>
      </c>
      <c r="T132" s="241" t="s">
        <v>117</v>
      </c>
      <c r="U132" s="218">
        <v>0.10900000000000001</v>
      </c>
      <c r="V132" s="218">
        <f>ROUND(E132*U132,2)</f>
        <v>0.11</v>
      </c>
      <c r="W132" s="218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118</v>
      </c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">
      <c r="A133" s="228">
        <v>68</v>
      </c>
      <c r="B133" s="229" t="s">
        <v>298</v>
      </c>
      <c r="C133" s="248" t="s">
        <v>299</v>
      </c>
      <c r="D133" s="230" t="s">
        <v>153</v>
      </c>
      <c r="E133" s="231">
        <v>9.8580000000000001E-2</v>
      </c>
      <c r="F133" s="232"/>
      <c r="G133" s="233">
        <f>ROUND(E133*F133,2)</f>
        <v>0</v>
      </c>
      <c r="H133" s="232"/>
      <c r="I133" s="233">
        <f>ROUND(E133*H133,2)</f>
        <v>0</v>
      </c>
      <c r="J133" s="232"/>
      <c r="K133" s="233">
        <f>ROUND(E133*J133,2)</f>
        <v>0</v>
      </c>
      <c r="L133" s="233">
        <v>21</v>
      </c>
      <c r="M133" s="233">
        <f>G133*(1+L133/100)</f>
        <v>0</v>
      </c>
      <c r="N133" s="233">
        <v>0</v>
      </c>
      <c r="O133" s="233">
        <f>ROUND(E133*N133,2)</f>
        <v>0</v>
      </c>
      <c r="P133" s="233">
        <v>0</v>
      </c>
      <c r="Q133" s="233">
        <f>ROUND(E133*P133,2)</f>
        <v>0</v>
      </c>
      <c r="R133" s="233" t="s">
        <v>131</v>
      </c>
      <c r="S133" s="233" t="s">
        <v>117</v>
      </c>
      <c r="T133" s="234" t="s">
        <v>117</v>
      </c>
      <c r="U133" s="218">
        <v>2.3640000000000003</v>
      </c>
      <c r="V133" s="218">
        <f>ROUND(E133*U133,2)</f>
        <v>0.23</v>
      </c>
      <c r="W133" s="218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196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16"/>
      <c r="B134" s="217"/>
      <c r="C134" s="251" t="s">
        <v>246</v>
      </c>
      <c r="D134" s="242"/>
      <c r="E134" s="242"/>
      <c r="F134" s="242"/>
      <c r="G134" s="242"/>
      <c r="H134" s="218"/>
      <c r="I134" s="218"/>
      <c r="J134" s="218"/>
      <c r="K134" s="218"/>
      <c r="L134" s="218"/>
      <c r="M134" s="218"/>
      <c r="N134" s="218"/>
      <c r="O134" s="218"/>
      <c r="P134" s="218"/>
      <c r="Q134" s="218"/>
      <c r="R134" s="218"/>
      <c r="S134" s="218"/>
      <c r="T134" s="218"/>
      <c r="U134" s="218"/>
      <c r="V134" s="218"/>
      <c r="W134" s="218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155</v>
      </c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x14ac:dyDescent="0.2">
      <c r="A135" s="222" t="s">
        <v>111</v>
      </c>
      <c r="B135" s="223" t="s">
        <v>77</v>
      </c>
      <c r="C135" s="247" t="s">
        <v>78</v>
      </c>
      <c r="D135" s="224"/>
      <c r="E135" s="225"/>
      <c r="F135" s="226"/>
      <c r="G135" s="226">
        <f>SUMIF(AG136:AG152,"&lt;&gt;NOR",G136:G152)</f>
        <v>0</v>
      </c>
      <c r="H135" s="226"/>
      <c r="I135" s="226">
        <f>SUM(I136:I152)</f>
        <v>0</v>
      </c>
      <c r="J135" s="226"/>
      <c r="K135" s="226">
        <f>SUM(K136:K152)</f>
        <v>0</v>
      </c>
      <c r="L135" s="226"/>
      <c r="M135" s="226">
        <f>SUM(M136:M152)</f>
        <v>0</v>
      </c>
      <c r="N135" s="226"/>
      <c r="O135" s="226">
        <f>SUM(O136:O152)</f>
        <v>0.11</v>
      </c>
      <c r="P135" s="226"/>
      <c r="Q135" s="226">
        <f>SUM(Q136:Q152)</f>
        <v>0</v>
      </c>
      <c r="R135" s="226"/>
      <c r="S135" s="226"/>
      <c r="T135" s="227"/>
      <c r="U135" s="221"/>
      <c r="V135" s="221">
        <f>SUM(V136:V152)</f>
        <v>13.639999999999999</v>
      </c>
      <c r="W135" s="221"/>
      <c r="AG135" t="s">
        <v>112</v>
      </c>
    </row>
    <row r="136" spans="1:60" outlineLevel="1" x14ac:dyDescent="0.2">
      <c r="A136" s="235">
        <v>69</v>
      </c>
      <c r="B136" s="236" t="s">
        <v>300</v>
      </c>
      <c r="C136" s="250" t="s">
        <v>301</v>
      </c>
      <c r="D136" s="237" t="s">
        <v>138</v>
      </c>
      <c r="E136" s="238">
        <v>1</v>
      </c>
      <c r="F136" s="239"/>
      <c r="G136" s="240">
        <f>ROUND(E136*F136,2)</f>
        <v>0</v>
      </c>
      <c r="H136" s="239"/>
      <c r="I136" s="240">
        <f>ROUND(E136*H136,2)</f>
        <v>0</v>
      </c>
      <c r="J136" s="239"/>
      <c r="K136" s="240">
        <f>ROUND(E136*J136,2)</f>
        <v>0</v>
      </c>
      <c r="L136" s="240">
        <v>21</v>
      </c>
      <c r="M136" s="240">
        <f>G136*(1+L136/100)</f>
        <v>0</v>
      </c>
      <c r="N136" s="240">
        <v>6.9500000000000004E-3</v>
      </c>
      <c r="O136" s="240">
        <f>ROUND(E136*N136,2)</f>
        <v>0.01</v>
      </c>
      <c r="P136" s="240">
        <v>0</v>
      </c>
      <c r="Q136" s="240">
        <f>ROUND(E136*P136,2)</f>
        <v>0</v>
      </c>
      <c r="R136" s="240" t="s">
        <v>131</v>
      </c>
      <c r="S136" s="240" t="s">
        <v>117</v>
      </c>
      <c r="T136" s="241" t="s">
        <v>117</v>
      </c>
      <c r="U136" s="218">
        <v>1.272</v>
      </c>
      <c r="V136" s="218">
        <f>ROUND(E136*U136,2)</f>
        <v>1.27</v>
      </c>
      <c r="W136" s="218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118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ht="56.25" outlineLevel="1" x14ac:dyDescent="0.2">
      <c r="A137" s="235">
        <v>70</v>
      </c>
      <c r="B137" s="236" t="s">
        <v>302</v>
      </c>
      <c r="C137" s="250" t="s">
        <v>303</v>
      </c>
      <c r="D137" s="237" t="s">
        <v>138</v>
      </c>
      <c r="E137" s="238">
        <v>1</v>
      </c>
      <c r="F137" s="239"/>
      <c r="G137" s="240">
        <f>ROUND(E137*F137,2)</f>
        <v>0</v>
      </c>
      <c r="H137" s="239"/>
      <c r="I137" s="240">
        <f>ROUND(E137*H137,2)</f>
        <v>0</v>
      </c>
      <c r="J137" s="239"/>
      <c r="K137" s="240">
        <f>ROUND(E137*J137,2)</f>
        <v>0</v>
      </c>
      <c r="L137" s="240">
        <v>21</v>
      </c>
      <c r="M137" s="240">
        <f>G137*(1+L137/100)</f>
        <v>0</v>
      </c>
      <c r="N137" s="240">
        <v>7.6000000000000009E-3</v>
      </c>
      <c r="O137" s="240">
        <f>ROUND(E137*N137,2)</f>
        <v>0.01</v>
      </c>
      <c r="P137" s="240">
        <v>0</v>
      </c>
      <c r="Q137" s="240">
        <f>ROUND(E137*P137,2)</f>
        <v>0</v>
      </c>
      <c r="R137" s="240" t="s">
        <v>176</v>
      </c>
      <c r="S137" s="240" t="s">
        <v>117</v>
      </c>
      <c r="T137" s="241" t="s">
        <v>117</v>
      </c>
      <c r="U137" s="218">
        <v>0</v>
      </c>
      <c r="V137" s="218">
        <f>ROUND(E137*U137,2)</f>
        <v>0</v>
      </c>
      <c r="W137" s="218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177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35">
        <v>71</v>
      </c>
      <c r="B138" s="236" t="s">
        <v>304</v>
      </c>
      <c r="C138" s="250" t="s">
        <v>305</v>
      </c>
      <c r="D138" s="237" t="s">
        <v>138</v>
      </c>
      <c r="E138" s="238">
        <v>1</v>
      </c>
      <c r="F138" s="239"/>
      <c r="G138" s="240">
        <f>ROUND(E138*F138,2)</f>
        <v>0</v>
      </c>
      <c r="H138" s="239"/>
      <c r="I138" s="240">
        <f>ROUND(E138*H138,2)</f>
        <v>0</v>
      </c>
      <c r="J138" s="239"/>
      <c r="K138" s="240">
        <f>ROUND(E138*J138,2)</f>
        <v>0</v>
      </c>
      <c r="L138" s="240">
        <v>21</v>
      </c>
      <c r="M138" s="240">
        <f>G138*(1+L138/100)</f>
        <v>0</v>
      </c>
      <c r="N138" s="240">
        <v>8.94E-3</v>
      </c>
      <c r="O138" s="240">
        <f>ROUND(E138*N138,2)</f>
        <v>0.01</v>
      </c>
      <c r="P138" s="240">
        <v>0</v>
      </c>
      <c r="Q138" s="240">
        <f>ROUND(E138*P138,2)</f>
        <v>0</v>
      </c>
      <c r="R138" s="240" t="s">
        <v>131</v>
      </c>
      <c r="S138" s="240" t="s">
        <v>117</v>
      </c>
      <c r="T138" s="241" t="s">
        <v>117</v>
      </c>
      <c r="U138" s="218">
        <v>1.4880000000000002</v>
      </c>
      <c r="V138" s="218">
        <f>ROUND(E138*U138,2)</f>
        <v>1.49</v>
      </c>
      <c r="W138" s="218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118</v>
      </c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ht="56.25" outlineLevel="1" x14ac:dyDescent="0.2">
      <c r="A139" s="235">
        <v>72</v>
      </c>
      <c r="B139" s="236" t="s">
        <v>306</v>
      </c>
      <c r="C139" s="250" t="s">
        <v>307</v>
      </c>
      <c r="D139" s="237" t="s">
        <v>138</v>
      </c>
      <c r="E139" s="238">
        <v>1</v>
      </c>
      <c r="F139" s="239"/>
      <c r="G139" s="240">
        <f>ROUND(E139*F139,2)</f>
        <v>0</v>
      </c>
      <c r="H139" s="239"/>
      <c r="I139" s="240">
        <f>ROUND(E139*H139,2)</f>
        <v>0</v>
      </c>
      <c r="J139" s="239"/>
      <c r="K139" s="240">
        <f>ROUND(E139*J139,2)</f>
        <v>0</v>
      </c>
      <c r="L139" s="240">
        <v>21</v>
      </c>
      <c r="M139" s="240">
        <f>G139*(1+L139/100)</f>
        <v>0</v>
      </c>
      <c r="N139" s="240">
        <v>9.8000000000000014E-3</v>
      </c>
      <c r="O139" s="240">
        <f>ROUND(E139*N139,2)</f>
        <v>0.01</v>
      </c>
      <c r="P139" s="240">
        <v>0</v>
      </c>
      <c r="Q139" s="240">
        <f>ROUND(E139*P139,2)</f>
        <v>0</v>
      </c>
      <c r="R139" s="240" t="s">
        <v>176</v>
      </c>
      <c r="S139" s="240" t="s">
        <v>117</v>
      </c>
      <c r="T139" s="241" t="s">
        <v>117</v>
      </c>
      <c r="U139" s="218">
        <v>0</v>
      </c>
      <c r="V139" s="218">
        <f>ROUND(E139*U139,2)</f>
        <v>0</v>
      </c>
      <c r="W139" s="218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177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28">
        <v>73</v>
      </c>
      <c r="B140" s="229" t="s">
        <v>308</v>
      </c>
      <c r="C140" s="248" t="s">
        <v>309</v>
      </c>
      <c r="D140" s="230" t="s">
        <v>138</v>
      </c>
      <c r="E140" s="231">
        <v>2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21</v>
      </c>
      <c r="M140" s="233">
        <f>G140*(1+L140/100)</f>
        <v>0</v>
      </c>
      <c r="N140" s="233">
        <v>1.085E-2</v>
      </c>
      <c r="O140" s="233">
        <f>ROUND(E140*N140,2)</f>
        <v>0.02</v>
      </c>
      <c r="P140" s="233">
        <v>0</v>
      </c>
      <c r="Q140" s="233">
        <f>ROUND(E140*P140,2)</f>
        <v>0</v>
      </c>
      <c r="R140" s="233" t="s">
        <v>131</v>
      </c>
      <c r="S140" s="233" t="s">
        <v>117</v>
      </c>
      <c r="T140" s="234" t="s">
        <v>117</v>
      </c>
      <c r="U140" s="218">
        <v>2.3880000000000003</v>
      </c>
      <c r="V140" s="218">
        <f>ROUND(E140*U140,2)</f>
        <v>4.78</v>
      </c>
      <c r="W140" s="218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118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16"/>
      <c r="B141" s="217"/>
      <c r="C141" s="249" t="s">
        <v>310</v>
      </c>
      <c r="D141" s="219"/>
      <c r="E141" s="220">
        <v>1</v>
      </c>
      <c r="F141" s="218"/>
      <c r="G141" s="218"/>
      <c r="H141" s="218"/>
      <c r="I141" s="218"/>
      <c r="J141" s="218"/>
      <c r="K141" s="218"/>
      <c r="L141" s="218"/>
      <c r="M141" s="218"/>
      <c r="N141" s="218"/>
      <c r="O141" s="218"/>
      <c r="P141" s="218"/>
      <c r="Q141" s="218"/>
      <c r="R141" s="218"/>
      <c r="S141" s="218"/>
      <c r="T141" s="218"/>
      <c r="U141" s="218"/>
      <c r="V141" s="218"/>
      <c r="W141" s="218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120</v>
      </c>
      <c r="AH141" s="209">
        <v>0</v>
      </c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16"/>
      <c r="B142" s="217"/>
      <c r="C142" s="249" t="s">
        <v>147</v>
      </c>
      <c r="D142" s="219"/>
      <c r="E142" s="220">
        <v>1</v>
      </c>
      <c r="F142" s="218"/>
      <c r="G142" s="218"/>
      <c r="H142" s="218"/>
      <c r="I142" s="218"/>
      <c r="J142" s="218"/>
      <c r="K142" s="218"/>
      <c r="L142" s="218"/>
      <c r="M142" s="218"/>
      <c r="N142" s="218"/>
      <c r="O142" s="218"/>
      <c r="P142" s="218"/>
      <c r="Q142" s="218"/>
      <c r="R142" s="218"/>
      <c r="S142" s="218"/>
      <c r="T142" s="218"/>
      <c r="U142" s="218"/>
      <c r="V142" s="218"/>
      <c r="W142" s="218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120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ht="45" outlineLevel="1" x14ac:dyDescent="0.2">
      <c r="A143" s="235">
        <v>74</v>
      </c>
      <c r="B143" s="236" t="s">
        <v>311</v>
      </c>
      <c r="C143" s="250" t="s">
        <v>312</v>
      </c>
      <c r="D143" s="237" t="s">
        <v>138</v>
      </c>
      <c r="E143" s="238">
        <v>1</v>
      </c>
      <c r="F143" s="239"/>
      <c r="G143" s="240">
        <f>ROUND(E143*F143,2)</f>
        <v>0</v>
      </c>
      <c r="H143" s="239"/>
      <c r="I143" s="240">
        <f>ROUND(E143*H143,2)</f>
        <v>0</v>
      </c>
      <c r="J143" s="239"/>
      <c r="K143" s="240">
        <f>ROUND(E143*J143,2)</f>
        <v>0</v>
      </c>
      <c r="L143" s="240">
        <v>21</v>
      </c>
      <c r="M143" s="240">
        <f>G143*(1+L143/100)</f>
        <v>0</v>
      </c>
      <c r="N143" s="240">
        <v>3.2500000000000001E-2</v>
      </c>
      <c r="O143" s="240">
        <f>ROUND(E143*N143,2)</f>
        <v>0.03</v>
      </c>
      <c r="P143" s="240">
        <v>0</v>
      </c>
      <c r="Q143" s="240">
        <f>ROUND(E143*P143,2)</f>
        <v>0</v>
      </c>
      <c r="R143" s="240" t="s">
        <v>176</v>
      </c>
      <c r="S143" s="240" t="s">
        <v>117</v>
      </c>
      <c r="T143" s="241" t="s">
        <v>117</v>
      </c>
      <c r="U143" s="218">
        <v>0</v>
      </c>
      <c r="V143" s="218">
        <f>ROUND(E143*U143,2)</f>
        <v>0</v>
      </c>
      <c r="W143" s="218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177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ht="22.5" outlineLevel="1" x14ac:dyDescent="0.2">
      <c r="A144" s="235">
        <v>75</v>
      </c>
      <c r="B144" s="236" t="s">
        <v>313</v>
      </c>
      <c r="C144" s="250" t="s">
        <v>314</v>
      </c>
      <c r="D144" s="237" t="s">
        <v>138</v>
      </c>
      <c r="E144" s="238">
        <v>4</v>
      </c>
      <c r="F144" s="239"/>
      <c r="G144" s="240">
        <f>ROUND(E144*F144,2)</f>
        <v>0</v>
      </c>
      <c r="H144" s="239"/>
      <c r="I144" s="240">
        <f>ROUND(E144*H144,2)</f>
        <v>0</v>
      </c>
      <c r="J144" s="239"/>
      <c r="K144" s="240">
        <f>ROUND(E144*J144,2)</f>
        <v>0</v>
      </c>
      <c r="L144" s="240">
        <v>21</v>
      </c>
      <c r="M144" s="240">
        <f>G144*(1+L144/100)</f>
        <v>0</v>
      </c>
      <c r="N144" s="240">
        <v>2.1000000000000001E-4</v>
      </c>
      <c r="O144" s="240">
        <f>ROUND(E144*N144,2)</f>
        <v>0</v>
      </c>
      <c r="P144" s="240">
        <v>0</v>
      </c>
      <c r="Q144" s="240">
        <f>ROUND(E144*P144,2)</f>
        <v>0</v>
      </c>
      <c r="R144" s="240" t="s">
        <v>131</v>
      </c>
      <c r="S144" s="240" t="s">
        <v>117</v>
      </c>
      <c r="T144" s="241" t="s">
        <v>117</v>
      </c>
      <c r="U144" s="218">
        <v>0.114</v>
      </c>
      <c r="V144" s="218">
        <f>ROUND(E144*U144,2)</f>
        <v>0.46</v>
      </c>
      <c r="W144" s="218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118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ht="22.5" outlineLevel="1" x14ac:dyDescent="0.2">
      <c r="A145" s="235">
        <v>76</v>
      </c>
      <c r="B145" s="236" t="s">
        <v>315</v>
      </c>
      <c r="C145" s="250" t="s">
        <v>316</v>
      </c>
      <c r="D145" s="237" t="s">
        <v>138</v>
      </c>
      <c r="E145" s="238">
        <v>1</v>
      </c>
      <c r="F145" s="239"/>
      <c r="G145" s="240">
        <f>ROUND(E145*F145,2)</f>
        <v>0</v>
      </c>
      <c r="H145" s="239"/>
      <c r="I145" s="240">
        <f>ROUND(E145*H145,2)</f>
        <v>0</v>
      </c>
      <c r="J145" s="239"/>
      <c r="K145" s="240">
        <f>ROUND(E145*J145,2)</f>
        <v>0</v>
      </c>
      <c r="L145" s="240">
        <v>21</v>
      </c>
      <c r="M145" s="240">
        <f>G145*(1+L145/100)</f>
        <v>0</v>
      </c>
      <c r="N145" s="240">
        <v>1.0400000000000001E-3</v>
      </c>
      <c r="O145" s="240">
        <f>ROUND(E145*N145,2)</f>
        <v>0</v>
      </c>
      <c r="P145" s="240">
        <v>0</v>
      </c>
      <c r="Q145" s="240">
        <f>ROUND(E145*P145,2)</f>
        <v>0</v>
      </c>
      <c r="R145" s="240" t="s">
        <v>131</v>
      </c>
      <c r="S145" s="240" t="s">
        <v>117</v>
      </c>
      <c r="T145" s="241" t="s">
        <v>117</v>
      </c>
      <c r="U145" s="218">
        <v>0.35100000000000003</v>
      </c>
      <c r="V145" s="218">
        <f>ROUND(E145*U145,2)</f>
        <v>0.35</v>
      </c>
      <c r="W145" s="218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118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ht="22.5" outlineLevel="1" x14ac:dyDescent="0.2">
      <c r="A146" s="235">
        <v>77</v>
      </c>
      <c r="B146" s="236" t="s">
        <v>317</v>
      </c>
      <c r="C146" s="250" t="s">
        <v>318</v>
      </c>
      <c r="D146" s="237" t="s">
        <v>138</v>
      </c>
      <c r="E146" s="238">
        <v>2</v>
      </c>
      <c r="F146" s="239"/>
      <c r="G146" s="240">
        <f>ROUND(E146*F146,2)</f>
        <v>0</v>
      </c>
      <c r="H146" s="239"/>
      <c r="I146" s="240">
        <f>ROUND(E146*H146,2)</f>
        <v>0</v>
      </c>
      <c r="J146" s="239"/>
      <c r="K146" s="240">
        <f>ROUND(E146*J146,2)</f>
        <v>0</v>
      </c>
      <c r="L146" s="240">
        <v>21</v>
      </c>
      <c r="M146" s="240">
        <f>G146*(1+L146/100)</f>
        <v>0</v>
      </c>
      <c r="N146" s="240">
        <v>1.6300000000000002E-3</v>
      </c>
      <c r="O146" s="240">
        <f>ROUND(E146*N146,2)</f>
        <v>0</v>
      </c>
      <c r="P146" s="240">
        <v>0</v>
      </c>
      <c r="Q146" s="240">
        <f>ROUND(E146*P146,2)</f>
        <v>0</v>
      </c>
      <c r="R146" s="240" t="s">
        <v>131</v>
      </c>
      <c r="S146" s="240" t="s">
        <v>117</v>
      </c>
      <c r="T146" s="241" t="s">
        <v>117</v>
      </c>
      <c r="U146" s="218">
        <v>0.42400000000000004</v>
      </c>
      <c r="V146" s="218">
        <f>ROUND(E146*U146,2)</f>
        <v>0.85</v>
      </c>
      <c r="W146" s="218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118</v>
      </c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ht="22.5" outlineLevel="1" x14ac:dyDescent="0.2">
      <c r="A147" s="235">
        <v>78</v>
      </c>
      <c r="B147" s="236" t="s">
        <v>319</v>
      </c>
      <c r="C147" s="250" t="s">
        <v>320</v>
      </c>
      <c r="D147" s="237" t="s">
        <v>242</v>
      </c>
      <c r="E147" s="238">
        <v>2</v>
      </c>
      <c r="F147" s="239"/>
      <c r="G147" s="240">
        <f>ROUND(E147*F147,2)</f>
        <v>0</v>
      </c>
      <c r="H147" s="239"/>
      <c r="I147" s="240">
        <f>ROUND(E147*H147,2)</f>
        <v>0</v>
      </c>
      <c r="J147" s="239"/>
      <c r="K147" s="240">
        <f>ROUND(E147*J147,2)</f>
        <v>0</v>
      </c>
      <c r="L147" s="240">
        <v>21</v>
      </c>
      <c r="M147" s="240">
        <f>G147*(1+L147/100)</f>
        <v>0</v>
      </c>
      <c r="N147" s="240">
        <v>1.013E-2</v>
      </c>
      <c r="O147" s="240">
        <f>ROUND(E147*N147,2)</f>
        <v>0.02</v>
      </c>
      <c r="P147" s="240">
        <v>0</v>
      </c>
      <c r="Q147" s="240">
        <f>ROUND(E147*P147,2)</f>
        <v>0</v>
      </c>
      <c r="R147" s="240" t="s">
        <v>150</v>
      </c>
      <c r="S147" s="240" t="s">
        <v>117</v>
      </c>
      <c r="T147" s="241" t="s">
        <v>117</v>
      </c>
      <c r="U147" s="218">
        <v>1.7260000000000002</v>
      </c>
      <c r="V147" s="218">
        <f>ROUND(E147*U147,2)</f>
        <v>3.45</v>
      </c>
      <c r="W147" s="218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118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ht="22.5" outlineLevel="1" x14ac:dyDescent="0.2">
      <c r="A148" s="235">
        <v>79</v>
      </c>
      <c r="B148" s="236" t="s">
        <v>321</v>
      </c>
      <c r="C148" s="250" t="s">
        <v>322</v>
      </c>
      <c r="D148" s="237" t="s">
        <v>138</v>
      </c>
      <c r="E148" s="238">
        <v>1</v>
      </c>
      <c r="F148" s="239"/>
      <c r="G148" s="240">
        <f>ROUND(E148*F148,2)</f>
        <v>0</v>
      </c>
      <c r="H148" s="239"/>
      <c r="I148" s="240">
        <f>ROUND(E148*H148,2)</f>
        <v>0</v>
      </c>
      <c r="J148" s="239"/>
      <c r="K148" s="240">
        <f>ROUND(E148*J148,2)</f>
        <v>0</v>
      </c>
      <c r="L148" s="240">
        <v>21</v>
      </c>
      <c r="M148" s="240">
        <f>G148*(1+L148/100)</f>
        <v>0</v>
      </c>
      <c r="N148" s="240">
        <v>4.5000000000000004E-4</v>
      </c>
      <c r="O148" s="240">
        <f>ROUND(E148*N148,2)</f>
        <v>0</v>
      </c>
      <c r="P148" s="240">
        <v>0</v>
      </c>
      <c r="Q148" s="240">
        <f>ROUND(E148*P148,2)</f>
        <v>0</v>
      </c>
      <c r="R148" s="240" t="s">
        <v>150</v>
      </c>
      <c r="S148" s="240" t="s">
        <v>117</v>
      </c>
      <c r="T148" s="241" t="s">
        <v>117</v>
      </c>
      <c r="U148" s="218">
        <v>0.30900000000000005</v>
      </c>
      <c r="V148" s="218">
        <f>ROUND(E148*U148,2)</f>
        <v>0.31</v>
      </c>
      <c r="W148" s="218"/>
      <c r="X148" s="209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118</v>
      </c>
      <c r="AH148" s="209"/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">
      <c r="A149" s="235">
        <v>80</v>
      </c>
      <c r="B149" s="236" t="s">
        <v>323</v>
      </c>
      <c r="C149" s="250" t="s">
        <v>324</v>
      </c>
      <c r="D149" s="237" t="s">
        <v>138</v>
      </c>
      <c r="E149" s="238">
        <v>1</v>
      </c>
      <c r="F149" s="239"/>
      <c r="G149" s="240">
        <f>ROUND(E149*F149,2)</f>
        <v>0</v>
      </c>
      <c r="H149" s="239"/>
      <c r="I149" s="240">
        <f>ROUND(E149*H149,2)</f>
        <v>0</v>
      </c>
      <c r="J149" s="239"/>
      <c r="K149" s="240">
        <f>ROUND(E149*J149,2)</f>
        <v>0</v>
      </c>
      <c r="L149" s="240">
        <v>21</v>
      </c>
      <c r="M149" s="240">
        <f>G149*(1+L149/100)</f>
        <v>0</v>
      </c>
      <c r="N149" s="240">
        <v>4.9000000000000007E-3</v>
      </c>
      <c r="O149" s="240">
        <f>ROUND(E149*N149,2)</f>
        <v>0</v>
      </c>
      <c r="P149" s="240">
        <v>0</v>
      </c>
      <c r="Q149" s="240">
        <f>ROUND(E149*P149,2)</f>
        <v>0</v>
      </c>
      <c r="R149" s="240" t="s">
        <v>176</v>
      </c>
      <c r="S149" s="240" t="s">
        <v>117</v>
      </c>
      <c r="T149" s="241" t="s">
        <v>117</v>
      </c>
      <c r="U149" s="218">
        <v>0</v>
      </c>
      <c r="V149" s="218">
        <f>ROUND(E149*U149,2)</f>
        <v>0</v>
      </c>
      <c r="W149" s="218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177</v>
      </c>
      <c r="AH149" s="209"/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35">
        <v>81</v>
      </c>
      <c r="B150" s="236" t="s">
        <v>325</v>
      </c>
      <c r="C150" s="250" t="s">
        <v>326</v>
      </c>
      <c r="D150" s="237" t="s">
        <v>138</v>
      </c>
      <c r="E150" s="238">
        <v>1</v>
      </c>
      <c r="F150" s="239"/>
      <c r="G150" s="240">
        <f>ROUND(E150*F150,2)</f>
        <v>0</v>
      </c>
      <c r="H150" s="239"/>
      <c r="I150" s="240">
        <f>ROUND(E150*H150,2)</f>
        <v>0</v>
      </c>
      <c r="J150" s="239"/>
      <c r="K150" s="240">
        <f>ROUND(E150*J150,2)</f>
        <v>0</v>
      </c>
      <c r="L150" s="240">
        <v>21</v>
      </c>
      <c r="M150" s="240">
        <f>G150*(1+L150/100)</f>
        <v>0</v>
      </c>
      <c r="N150" s="240">
        <v>5.0000000000000001E-4</v>
      </c>
      <c r="O150" s="240">
        <f>ROUND(E150*N150,2)</f>
        <v>0</v>
      </c>
      <c r="P150" s="240">
        <v>0</v>
      </c>
      <c r="Q150" s="240">
        <f>ROUND(E150*P150,2)</f>
        <v>0</v>
      </c>
      <c r="R150" s="240"/>
      <c r="S150" s="240" t="s">
        <v>183</v>
      </c>
      <c r="T150" s="241" t="s">
        <v>219</v>
      </c>
      <c r="U150" s="218">
        <v>0.12400000000000001</v>
      </c>
      <c r="V150" s="218">
        <f>ROUND(E150*U150,2)</f>
        <v>0.12</v>
      </c>
      <c r="W150" s="218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118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 x14ac:dyDescent="0.2">
      <c r="A151" s="235">
        <v>82</v>
      </c>
      <c r="B151" s="236" t="s">
        <v>327</v>
      </c>
      <c r="C151" s="250" t="s">
        <v>328</v>
      </c>
      <c r="D151" s="237" t="s">
        <v>138</v>
      </c>
      <c r="E151" s="238">
        <v>2</v>
      </c>
      <c r="F151" s="239"/>
      <c r="G151" s="240">
        <f>ROUND(E151*F151,2)</f>
        <v>0</v>
      </c>
      <c r="H151" s="239"/>
      <c r="I151" s="240">
        <f>ROUND(E151*H151,2)</f>
        <v>0</v>
      </c>
      <c r="J151" s="239"/>
      <c r="K151" s="240">
        <f>ROUND(E151*J151,2)</f>
        <v>0</v>
      </c>
      <c r="L151" s="240">
        <v>21</v>
      </c>
      <c r="M151" s="240">
        <f>G151*(1+L151/100)</f>
        <v>0</v>
      </c>
      <c r="N151" s="240">
        <v>5.0000000000000001E-4</v>
      </c>
      <c r="O151" s="240">
        <f>ROUND(E151*N151,2)</f>
        <v>0</v>
      </c>
      <c r="P151" s="240">
        <v>0</v>
      </c>
      <c r="Q151" s="240">
        <f>ROUND(E151*P151,2)</f>
        <v>0</v>
      </c>
      <c r="R151" s="240"/>
      <c r="S151" s="240" t="s">
        <v>183</v>
      </c>
      <c r="T151" s="241" t="s">
        <v>219</v>
      </c>
      <c r="U151" s="218">
        <v>0.12400000000000001</v>
      </c>
      <c r="V151" s="218">
        <f>ROUND(E151*U151,2)</f>
        <v>0.25</v>
      </c>
      <c r="W151" s="218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118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">
      <c r="A152" s="235">
        <v>83</v>
      </c>
      <c r="B152" s="236" t="s">
        <v>329</v>
      </c>
      <c r="C152" s="250" t="s">
        <v>330</v>
      </c>
      <c r="D152" s="237" t="s">
        <v>153</v>
      </c>
      <c r="E152" s="238">
        <v>0.11974000000000001</v>
      </c>
      <c r="F152" s="239"/>
      <c r="G152" s="240">
        <f>ROUND(E152*F152,2)</f>
        <v>0</v>
      </c>
      <c r="H152" s="239"/>
      <c r="I152" s="240">
        <f>ROUND(E152*H152,2)</f>
        <v>0</v>
      </c>
      <c r="J152" s="239"/>
      <c r="K152" s="240">
        <f>ROUND(E152*J152,2)</f>
        <v>0</v>
      </c>
      <c r="L152" s="240">
        <v>21</v>
      </c>
      <c r="M152" s="240">
        <f>G152*(1+L152/100)</f>
        <v>0</v>
      </c>
      <c r="N152" s="240">
        <v>0</v>
      </c>
      <c r="O152" s="240">
        <f>ROUND(E152*N152,2)</f>
        <v>0</v>
      </c>
      <c r="P152" s="240">
        <v>0</v>
      </c>
      <c r="Q152" s="240">
        <f>ROUND(E152*P152,2)</f>
        <v>0</v>
      </c>
      <c r="R152" s="240" t="s">
        <v>150</v>
      </c>
      <c r="S152" s="240" t="s">
        <v>117</v>
      </c>
      <c r="T152" s="241" t="s">
        <v>117</v>
      </c>
      <c r="U152" s="218">
        <v>2.5750000000000002</v>
      </c>
      <c r="V152" s="218">
        <f>ROUND(E152*U152,2)</f>
        <v>0.31</v>
      </c>
      <c r="W152" s="218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196</v>
      </c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x14ac:dyDescent="0.2">
      <c r="A153" s="222" t="s">
        <v>111</v>
      </c>
      <c r="B153" s="223" t="s">
        <v>79</v>
      </c>
      <c r="C153" s="247" t="s">
        <v>80</v>
      </c>
      <c r="D153" s="224"/>
      <c r="E153" s="225"/>
      <c r="F153" s="226"/>
      <c r="G153" s="226">
        <f>SUMIF(AG154:AG161,"&lt;&gt;NOR",G154:G161)</f>
        <v>0</v>
      </c>
      <c r="H153" s="226"/>
      <c r="I153" s="226">
        <f>SUM(I154:I161)</f>
        <v>0</v>
      </c>
      <c r="J153" s="226"/>
      <c r="K153" s="226">
        <f>SUM(K154:K161)</f>
        <v>0</v>
      </c>
      <c r="L153" s="226"/>
      <c r="M153" s="226">
        <f>SUM(M154:M161)</f>
        <v>0</v>
      </c>
      <c r="N153" s="226"/>
      <c r="O153" s="226">
        <f>SUM(O154:O161)</f>
        <v>0.02</v>
      </c>
      <c r="P153" s="226"/>
      <c r="Q153" s="226">
        <f>SUM(Q154:Q161)</f>
        <v>0</v>
      </c>
      <c r="R153" s="226"/>
      <c r="S153" s="226"/>
      <c r="T153" s="227"/>
      <c r="U153" s="221"/>
      <c r="V153" s="221">
        <f>SUM(V154:V161)</f>
        <v>9.98</v>
      </c>
      <c r="W153" s="221"/>
      <c r="AG153" t="s">
        <v>112</v>
      </c>
    </row>
    <row r="154" spans="1:60" outlineLevel="1" x14ac:dyDescent="0.2">
      <c r="A154" s="228">
        <v>84</v>
      </c>
      <c r="B154" s="229" t="s">
        <v>331</v>
      </c>
      <c r="C154" s="248" t="s">
        <v>332</v>
      </c>
      <c r="D154" s="230" t="s">
        <v>333</v>
      </c>
      <c r="E154" s="231">
        <v>23.25</v>
      </c>
      <c r="F154" s="232"/>
      <c r="G154" s="233">
        <f>ROUND(E154*F154,2)</f>
        <v>0</v>
      </c>
      <c r="H154" s="232"/>
      <c r="I154" s="233">
        <f>ROUND(E154*H154,2)</f>
        <v>0</v>
      </c>
      <c r="J154" s="232"/>
      <c r="K154" s="233">
        <f>ROUND(E154*J154,2)</f>
        <v>0</v>
      </c>
      <c r="L154" s="233">
        <v>21</v>
      </c>
      <c r="M154" s="233">
        <f>G154*(1+L154/100)</f>
        <v>0</v>
      </c>
      <c r="N154" s="233">
        <v>6.0000000000000002E-5</v>
      </c>
      <c r="O154" s="233">
        <f>ROUND(E154*N154,2)</f>
        <v>0</v>
      </c>
      <c r="P154" s="233">
        <v>0</v>
      </c>
      <c r="Q154" s="233">
        <f>ROUND(E154*P154,2)</f>
        <v>0</v>
      </c>
      <c r="R154" s="233" t="s">
        <v>334</v>
      </c>
      <c r="S154" s="233" t="s">
        <v>117</v>
      </c>
      <c r="T154" s="234" t="s">
        <v>117</v>
      </c>
      <c r="U154" s="218">
        <v>0.42600000000000005</v>
      </c>
      <c r="V154" s="218">
        <f>ROUND(E154*U154,2)</f>
        <v>9.9</v>
      </c>
      <c r="W154" s="218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118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 x14ac:dyDescent="0.2">
      <c r="A155" s="216"/>
      <c r="B155" s="217"/>
      <c r="C155" s="249" t="s">
        <v>335</v>
      </c>
      <c r="D155" s="219"/>
      <c r="E155" s="220">
        <v>23.25</v>
      </c>
      <c r="F155" s="218"/>
      <c r="G155" s="218"/>
      <c r="H155" s="218"/>
      <c r="I155" s="218"/>
      <c r="J155" s="218"/>
      <c r="K155" s="218"/>
      <c r="L155" s="218"/>
      <c r="M155" s="218"/>
      <c r="N155" s="218"/>
      <c r="O155" s="218"/>
      <c r="P155" s="218"/>
      <c r="Q155" s="218"/>
      <c r="R155" s="218"/>
      <c r="S155" s="218"/>
      <c r="T155" s="218"/>
      <c r="U155" s="218"/>
      <c r="V155" s="218"/>
      <c r="W155" s="218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120</v>
      </c>
      <c r="AH155" s="209">
        <v>0</v>
      </c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35">
        <v>85</v>
      </c>
      <c r="B156" s="236" t="s">
        <v>336</v>
      </c>
      <c r="C156" s="250" t="s">
        <v>337</v>
      </c>
      <c r="D156" s="237" t="s">
        <v>333</v>
      </c>
      <c r="E156" s="238">
        <v>23.25</v>
      </c>
      <c r="F156" s="239"/>
      <c r="G156" s="240">
        <f>ROUND(E156*F156,2)</f>
        <v>0</v>
      </c>
      <c r="H156" s="239"/>
      <c r="I156" s="240">
        <f>ROUND(E156*H156,2)</f>
        <v>0</v>
      </c>
      <c r="J156" s="239"/>
      <c r="K156" s="240">
        <f>ROUND(E156*J156,2)</f>
        <v>0</v>
      </c>
      <c r="L156" s="240">
        <v>21</v>
      </c>
      <c r="M156" s="240">
        <f>G156*(1+L156/100)</f>
        <v>0</v>
      </c>
      <c r="N156" s="240">
        <v>1E-3</v>
      </c>
      <c r="O156" s="240">
        <f>ROUND(E156*N156,2)</f>
        <v>0.02</v>
      </c>
      <c r="P156" s="240">
        <v>0</v>
      </c>
      <c r="Q156" s="240">
        <f>ROUND(E156*P156,2)</f>
        <v>0</v>
      </c>
      <c r="R156" s="240" t="s">
        <v>176</v>
      </c>
      <c r="S156" s="240" t="s">
        <v>117</v>
      </c>
      <c r="T156" s="241" t="s">
        <v>117</v>
      </c>
      <c r="U156" s="218">
        <v>0</v>
      </c>
      <c r="V156" s="218">
        <f>ROUND(E156*U156,2)</f>
        <v>0</v>
      </c>
      <c r="W156" s="218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177</v>
      </c>
      <c r="AH156" s="209"/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">
      <c r="A157" s="235">
        <v>86</v>
      </c>
      <c r="B157" s="236" t="s">
        <v>338</v>
      </c>
      <c r="C157" s="250" t="s">
        <v>339</v>
      </c>
      <c r="D157" s="237" t="s">
        <v>138</v>
      </c>
      <c r="E157" s="238">
        <v>12</v>
      </c>
      <c r="F157" s="239"/>
      <c r="G157" s="240">
        <f>ROUND(E157*F157,2)</f>
        <v>0</v>
      </c>
      <c r="H157" s="239"/>
      <c r="I157" s="240">
        <f>ROUND(E157*H157,2)</f>
        <v>0</v>
      </c>
      <c r="J157" s="239"/>
      <c r="K157" s="240">
        <f>ROUND(E157*J157,2)</f>
        <v>0</v>
      </c>
      <c r="L157" s="240">
        <v>21</v>
      </c>
      <c r="M157" s="240">
        <f>G157*(1+L157/100)</f>
        <v>0</v>
      </c>
      <c r="N157" s="240">
        <v>0</v>
      </c>
      <c r="O157" s="240">
        <f>ROUND(E157*N157,2)</f>
        <v>0</v>
      </c>
      <c r="P157" s="240">
        <v>0</v>
      </c>
      <c r="Q157" s="240">
        <f>ROUND(E157*P157,2)</f>
        <v>0</v>
      </c>
      <c r="R157" s="240"/>
      <c r="S157" s="240" t="s">
        <v>183</v>
      </c>
      <c r="T157" s="241" t="s">
        <v>340</v>
      </c>
      <c r="U157" s="218">
        <v>0</v>
      </c>
      <c r="V157" s="218">
        <f>ROUND(E157*U157,2)</f>
        <v>0</v>
      </c>
      <c r="W157" s="218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 t="s">
        <v>177</v>
      </c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35">
        <v>87</v>
      </c>
      <c r="B158" s="236" t="s">
        <v>341</v>
      </c>
      <c r="C158" s="250" t="s">
        <v>342</v>
      </c>
      <c r="D158" s="237" t="s">
        <v>138</v>
      </c>
      <c r="E158" s="238">
        <v>7</v>
      </c>
      <c r="F158" s="239"/>
      <c r="G158" s="240">
        <f>ROUND(E158*F158,2)</f>
        <v>0</v>
      </c>
      <c r="H158" s="239"/>
      <c r="I158" s="240">
        <f>ROUND(E158*H158,2)</f>
        <v>0</v>
      </c>
      <c r="J158" s="239"/>
      <c r="K158" s="240">
        <f>ROUND(E158*J158,2)</f>
        <v>0</v>
      </c>
      <c r="L158" s="240">
        <v>21</v>
      </c>
      <c r="M158" s="240">
        <f>G158*(1+L158/100)</f>
        <v>0</v>
      </c>
      <c r="N158" s="240">
        <v>0</v>
      </c>
      <c r="O158" s="240">
        <f>ROUND(E158*N158,2)</f>
        <v>0</v>
      </c>
      <c r="P158" s="240">
        <v>0</v>
      </c>
      <c r="Q158" s="240">
        <f>ROUND(E158*P158,2)</f>
        <v>0</v>
      </c>
      <c r="R158" s="240"/>
      <c r="S158" s="240" t="s">
        <v>183</v>
      </c>
      <c r="T158" s="241" t="s">
        <v>340</v>
      </c>
      <c r="U158" s="218">
        <v>0</v>
      </c>
      <c r="V158" s="218">
        <f>ROUND(E158*U158,2)</f>
        <v>0</v>
      </c>
      <c r="W158" s="218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177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35">
        <v>88</v>
      </c>
      <c r="B159" s="236" t="s">
        <v>343</v>
      </c>
      <c r="C159" s="250" t="s">
        <v>344</v>
      </c>
      <c r="D159" s="237" t="s">
        <v>138</v>
      </c>
      <c r="E159" s="238">
        <v>16</v>
      </c>
      <c r="F159" s="239"/>
      <c r="G159" s="240">
        <f>ROUND(E159*F159,2)</f>
        <v>0</v>
      </c>
      <c r="H159" s="239"/>
      <c r="I159" s="240">
        <f>ROUND(E159*H159,2)</f>
        <v>0</v>
      </c>
      <c r="J159" s="239"/>
      <c r="K159" s="240">
        <f>ROUND(E159*J159,2)</f>
        <v>0</v>
      </c>
      <c r="L159" s="240">
        <v>21</v>
      </c>
      <c r="M159" s="240">
        <f>G159*(1+L159/100)</f>
        <v>0</v>
      </c>
      <c r="N159" s="240">
        <v>0</v>
      </c>
      <c r="O159" s="240">
        <f>ROUND(E159*N159,2)</f>
        <v>0</v>
      </c>
      <c r="P159" s="240">
        <v>0</v>
      </c>
      <c r="Q159" s="240">
        <f>ROUND(E159*P159,2)</f>
        <v>0</v>
      </c>
      <c r="R159" s="240"/>
      <c r="S159" s="240" t="s">
        <v>183</v>
      </c>
      <c r="T159" s="241" t="s">
        <v>340</v>
      </c>
      <c r="U159" s="218">
        <v>0</v>
      </c>
      <c r="V159" s="218">
        <f>ROUND(E159*U159,2)</f>
        <v>0</v>
      </c>
      <c r="W159" s="218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177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1" x14ac:dyDescent="0.2">
      <c r="A160" s="228">
        <v>89</v>
      </c>
      <c r="B160" s="229" t="s">
        <v>345</v>
      </c>
      <c r="C160" s="248" t="s">
        <v>346</v>
      </c>
      <c r="D160" s="230" t="s">
        <v>153</v>
      </c>
      <c r="E160" s="231">
        <v>2.4650000000000002E-2</v>
      </c>
      <c r="F160" s="232"/>
      <c r="G160" s="233">
        <f>ROUND(E160*F160,2)</f>
        <v>0</v>
      </c>
      <c r="H160" s="232"/>
      <c r="I160" s="233">
        <f>ROUND(E160*H160,2)</f>
        <v>0</v>
      </c>
      <c r="J160" s="232"/>
      <c r="K160" s="233">
        <f>ROUND(E160*J160,2)</f>
        <v>0</v>
      </c>
      <c r="L160" s="233">
        <v>21</v>
      </c>
      <c r="M160" s="233">
        <f>G160*(1+L160/100)</f>
        <v>0</v>
      </c>
      <c r="N160" s="233">
        <v>0</v>
      </c>
      <c r="O160" s="233">
        <f>ROUND(E160*N160,2)</f>
        <v>0</v>
      </c>
      <c r="P160" s="233">
        <v>0</v>
      </c>
      <c r="Q160" s="233">
        <f>ROUND(E160*P160,2)</f>
        <v>0</v>
      </c>
      <c r="R160" s="233" t="s">
        <v>334</v>
      </c>
      <c r="S160" s="233" t="s">
        <v>117</v>
      </c>
      <c r="T160" s="234" t="s">
        <v>117</v>
      </c>
      <c r="U160" s="218">
        <v>3.3270000000000004</v>
      </c>
      <c r="V160" s="218">
        <f>ROUND(E160*U160,2)</f>
        <v>0.08</v>
      </c>
      <c r="W160" s="218"/>
      <c r="X160" s="209"/>
      <c r="Y160" s="209"/>
      <c r="Z160" s="209"/>
      <c r="AA160" s="209"/>
      <c r="AB160" s="209"/>
      <c r="AC160" s="209"/>
      <c r="AD160" s="209"/>
      <c r="AE160" s="209"/>
      <c r="AF160" s="209"/>
      <c r="AG160" s="209" t="s">
        <v>196</v>
      </c>
      <c r="AH160" s="209"/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 x14ac:dyDescent="0.2">
      <c r="A161" s="216"/>
      <c r="B161" s="217"/>
      <c r="C161" s="251" t="s">
        <v>197</v>
      </c>
      <c r="D161" s="242"/>
      <c r="E161" s="242"/>
      <c r="F161" s="242"/>
      <c r="G161" s="242"/>
      <c r="H161" s="218"/>
      <c r="I161" s="218"/>
      <c r="J161" s="218"/>
      <c r="K161" s="218"/>
      <c r="L161" s="218"/>
      <c r="M161" s="218"/>
      <c r="N161" s="218"/>
      <c r="O161" s="218"/>
      <c r="P161" s="218"/>
      <c r="Q161" s="218"/>
      <c r="R161" s="218"/>
      <c r="S161" s="218"/>
      <c r="T161" s="218"/>
      <c r="U161" s="218"/>
      <c r="V161" s="218"/>
      <c r="W161" s="218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155</v>
      </c>
      <c r="AH161" s="209"/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x14ac:dyDescent="0.2">
      <c r="A162" s="222" t="s">
        <v>111</v>
      </c>
      <c r="B162" s="223" t="s">
        <v>81</v>
      </c>
      <c r="C162" s="247" t="s">
        <v>82</v>
      </c>
      <c r="D162" s="224"/>
      <c r="E162" s="225"/>
      <c r="F162" s="226"/>
      <c r="G162" s="226">
        <f>SUMIF(AG163:AG179,"&lt;&gt;NOR",G163:G179)</f>
        <v>0</v>
      </c>
      <c r="H162" s="226"/>
      <c r="I162" s="226">
        <f>SUM(I163:I179)</f>
        <v>0</v>
      </c>
      <c r="J162" s="226"/>
      <c r="K162" s="226">
        <f>SUM(K163:K179)</f>
        <v>0</v>
      </c>
      <c r="L162" s="226"/>
      <c r="M162" s="226">
        <f>SUM(M163:M179)</f>
        <v>0</v>
      </c>
      <c r="N162" s="226"/>
      <c r="O162" s="226">
        <f>SUM(O163:O179)</f>
        <v>0</v>
      </c>
      <c r="P162" s="226"/>
      <c r="Q162" s="226">
        <f>SUM(Q163:Q179)</f>
        <v>0</v>
      </c>
      <c r="R162" s="226"/>
      <c r="S162" s="226"/>
      <c r="T162" s="227"/>
      <c r="U162" s="221"/>
      <c r="V162" s="221">
        <f>SUM(V163:V179)</f>
        <v>13.64</v>
      </c>
      <c r="W162" s="221"/>
      <c r="AG162" t="s">
        <v>112</v>
      </c>
    </row>
    <row r="163" spans="1:60" ht="22.5" outlineLevel="1" x14ac:dyDescent="0.2">
      <c r="A163" s="228">
        <v>90</v>
      </c>
      <c r="B163" s="229" t="s">
        <v>347</v>
      </c>
      <c r="C163" s="248" t="s">
        <v>348</v>
      </c>
      <c r="D163" s="230" t="s">
        <v>153</v>
      </c>
      <c r="E163" s="231">
        <v>2.1747100000000001</v>
      </c>
      <c r="F163" s="232"/>
      <c r="G163" s="233">
        <f>ROUND(E163*F163,2)</f>
        <v>0</v>
      </c>
      <c r="H163" s="232"/>
      <c r="I163" s="233">
        <f>ROUND(E163*H163,2)</f>
        <v>0</v>
      </c>
      <c r="J163" s="232"/>
      <c r="K163" s="233">
        <f>ROUND(E163*J163,2)</f>
        <v>0</v>
      </c>
      <c r="L163" s="233">
        <v>21</v>
      </c>
      <c r="M163" s="233">
        <f>G163*(1+L163/100)</f>
        <v>0</v>
      </c>
      <c r="N163" s="233">
        <v>0</v>
      </c>
      <c r="O163" s="233">
        <f>ROUND(E163*N163,2)</f>
        <v>0</v>
      </c>
      <c r="P163" s="233">
        <v>0</v>
      </c>
      <c r="Q163" s="233">
        <f>ROUND(E163*P163,2)</f>
        <v>0</v>
      </c>
      <c r="R163" s="233" t="s">
        <v>349</v>
      </c>
      <c r="S163" s="233" t="s">
        <v>117</v>
      </c>
      <c r="T163" s="234" t="s">
        <v>117</v>
      </c>
      <c r="U163" s="218">
        <v>0</v>
      </c>
      <c r="V163" s="218">
        <f>ROUND(E163*U163,2)</f>
        <v>0</v>
      </c>
      <c r="W163" s="218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 t="s">
        <v>118</v>
      </c>
      <c r="AH163" s="209"/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">
      <c r="A164" s="216"/>
      <c r="B164" s="217"/>
      <c r="C164" s="249" t="s">
        <v>350</v>
      </c>
      <c r="D164" s="219"/>
      <c r="E164" s="220">
        <v>2.1747100000000001</v>
      </c>
      <c r="F164" s="218"/>
      <c r="G164" s="218"/>
      <c r="H164" s="218"/>
      <c r="I164" s="218"/>
      <c r="J164" s="218"/>
      <c r="K164" s="218"/>
      <c r="L164" s="218"/>
      <c r="M164" s="218"/>
      <c r="N164" s="218"/>
      <c r="O164" s="218"/>
      <c r="P164" s="218"/>
      <c r="Q164" s="218"/>
      <c r="R164" s="218"/>
      <c r="S164" s="218"/>
      <c r="T164" s="218"/>
      <c r="U164" s="218"/>
      <c r="V164" s="218"/>
      <c r="W164" s="218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120</v>
      </c>
      <c r="AH164" s="209">
        <v>5</v>
      </c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 x14ac:dyDescent="0.2">
      <c r="A165" s="228">
        <v>91</v>
      </c>
      <c r="B165" s="229" t="s">
        <v>351</v>
      </c>
      <c r="C165" s="248" t="s">
        <v>352</v>
      </c>
      <c r="D165" s="230" t="s">
        <v>153</v>
      </c>
      <c r="E165" s="231">
        <v>2.0221100000000001</v>
      </c>
      <c r="F165" s="232"/>
      <c r="G165" s="233">
        <f>ROUND(E165*F165,2)</f>
        <v>0</v>
      </c>
      <c r="H165" s="232"/>
      <c r="I165" s="233">
        <f>ROUND(E165*H165,2)</f>
        <v>0</v>
      </c>
      <c r="J165" s="232"/>
      <c r="K165" s="233">
        <f>ROUND(E165*J165,2)</f>
        <v>0</v>
      </c>
      <c r="L165" s="233">
        <v>21</v>
      </c>
      <c r="M165" s="233">
        <f>G165*(1+L165/100)</f>
        <v>0</v>
      </c>
      <c r="N165" s="233">
        <v>0</v>
      </c>
      <c r="O165" s="233">
        <f>ROUND(E165*N165,2)</f>
        <v>0</v>
      </c>
      <c r="P165" s="233">
        <v>0</v>
      </c>
      <c r="Q165" s="233">
        <f>ROUND(E165*P165,2)</f>
        <v>0</v>
      </c>
      <c r="R165" s="233" t="s">
        <v>349</v>
      </c>
      <c r="S165" s="233" t="s">
        <v>117</v>
      </c>
      <c r="T165" s="234" t="s">
        <v>353</v>
      </c>
      <c r="U165" s="218">
        <v>0</v>
      </c>
      <c r="V165" s="218">
        <f>ROUND(E165*U165,2)</f>
        <v>0</v>
      </c>
      <c r="W165" s="218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 t="s">
        <v>118</v>
      </c>
      <c r="AH165" s="209"/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16"/>
      <c r="B166" s="217"/>
      <c r="C166" s="249" t="s">
        <v>354</v>
      </c>
      <c r="D166" s="219"/>
      <c r="E166" s="220">
        <v>2.1747100000000001</v>
      </c>
      <c r="F166" s="218"/>
      <c r="G166" s="218"/>
      <c r="H166" s="218"/>
      <c r="I166" s="218"/>
      <c r="J166" s="218"/>
      <c r="K166" s="218"/>
      <c r="L166" s="218"/>
      <c r="M166" s="218"/>
      <c r="N166" s="218"/>
      <c r="O166" s="218"/>
      <c r="P166" s="218"/>
      <c r="Q166" s="218"/>
      <c r="R166" s="218"/>
      <c r="S166" s="218"/>
      <c r="T166" s="218"/>
      <c r="U166" s="218"/>
      <c r="V166" s="218"/>
      <c r="W166" s="218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120</v>
      </c>
      <c r="AH166" s="209">
        <v>0</v>
      </c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 x14ac:dyDescent="0.2">
      <c r="A167" s="216"/>
      <c r="B167" s="217"/>
      <c r="C167" s="249" t="s">
        <v>355</v>
      </c>
      <c r="D167" s="219"/>
      <c r="E167" s="220">
        <v>-0.15259999999999999</v>
      </c>
      <c r="F167" s="218"/>
      <c r="G167" s="218"/>
      <c r="H167" s="218"/>
      <c r="I167" s="218"/>
      <c r="J167" s="218"/>
      <c r="K167" s="218"/>
      <c r="L167" s="218"/>
      <c r="M167" s="218"/>
      <c r="N167" s="218"/>
      <c r="O167" s="218"/>
      <c r="P167" s="218"/>
      <c r="Q167" s="218"/>
      <c r="R167" s="218"/>
      <c r="S167" s="218"/>
      <c r="T167" s="218"/>
      <c r="U167" s="218"/>
      <c r="V167" s="218"/>
      <c r="W167" s="218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 t="s">
        <v>120</v>
      </c>
      <c r="AH167" s="209">
        <v>0</v>
      </c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 x14ac:dyDescent="0.2">
      <c r="A168" s="235">
        <v>92</v>
      </c>
      <c r="B168" s="236" t="s">
        <v>356</v>
      </c>
      <c r="C168" s="250" t="s">
        <v>357</v>
      </c>
      <c r="D168" s="237" t="s">
        <v>153</v>
      </c>
      <c r="E168" s="238">
        <v>0.15260000000000001</v>
      </c>
      <c r="F168" s="239"/>
      <c r="G168" s="240">
        <f>ROUND(E168*F168,2)</f>
        <v>0</v>
      </c>
      <c r="H168" s="239"/>
      <c r="I168" s="240">
        <f>ROUND(E168*H168,2)</f>
        <v>0</v>
      </c>
      <c r="J168" s="239"/>
      <c r="K168" s="240">
        <f>ROUND(E168*J168,2)</f>
        <v>0</v>
      </c>
      <c r="L168" s="240">
        <v>21</v>
      </c>
      <c r="M168" s="240">
        <f>G168*(1+L168/100)</f>
        <v>0</v>
      </c>
      <c r="N168" s="240">
        <v>0</v>
      </c>
      <c r="O168" s="240">
        <f>ROUND(E168*N168,2)</f>
        <v>0</v>
      </c>
      <c r="P168" s="240">
        <v>0</v>
      </c>
      <c r="Q168" s="240">
        <f>ROUND(E168*P168,2)</f>
        <v>0</v>
      </c>
      <c r="R168" s="240" t="s">
        <v>349</v>
      </c>
      <c r="S168" s="240" t="s">
        <v>117</v>
      </c>
      <c r="T168" s="241" t="s">
        <v>117</v>
      </c>
      <c r="U168" s="218">
        <v>0</v>
      </c>
      <c r="V168" s="218">
        <f>ROUND(E168*U168,2)</f>
        <v>0</v>
      </c>
      <c r="W168" s="218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 t="s">
        <v>118</v>
      </c>
      <c r="AH168" s="209"/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1" x14ac:dyDescent="0.2">
      <c r="A169" s="228">
        <v>93</v>
      </c>
      <c r="B169" s="229" t="s">
        <v>358</v>
      </c>
      <c r="C169" s="248" t="s">
        <v>359</v>
      </c>
      <c r="D169" s="230" t="s">
        <v>153</v>
      </c>
      <c r="E169" s="231">
        <v>2.1747100000000001</v>
      </c>
      <c r="F169" s="232"/>
      <c r="G169" s="233">
        <f>ROUND(E169*F169,2)</f>
        <v>0</v>
      </c>
      <c r="H169" s="232"/>
      <c r="I169" s="233">
        <f>ROUND(E169*H169,2)</f>
        <v>0</v>
      </c>
      <c r="J169" s="232"/>
      <c r="K169" s="233">
        <f>ROUND(E169*J169,2)</f>
        <v>0</v>
      </c>
      <c r="L169" s="233">
        <v>21</v>
      </c>
      <c r="M169" s="233">
        <f>G169*(1+L169/100)</f>
        <v>0</v>
      </c>
      <c r="N169" s="233">
        <v>0</v>
      </c>
      <c r="O169" s="233">
        <f>ROUND(E169*N169,2)</f>
        <v>0</v>
      </c>
      <c r="P169" s="233">
        <v>0</v>
      </c>
      <c r="Q169" s="233">
        <f>ROUND(E169*P169,2)</f>
        <v>0</v>
      </c>
      <c r="R169" s="233" t="s">
        <v>360</v>
      </c>
      <c r="S169" s="233" t="s">
        <v>117</v>
      </c>
      <c r="T169" s="234" t="s">
        <v>117</v>
      </c>
      <c r="U169" s="218">
        <v>6.0000000000000001E-3</v>
      </c>
      <c r="V169" s="218">
        <f>ROUND(E169*U169,2)</f>
        <v>0.01</v>
      </c>
      <c r="W169" s="218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 t="s">
        <v>118</v>
      </c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">
      <c r="A170" s="216"/>
      <c r="B170" s="217"/>
      <c r="C170" s="251" t="s">
        <v>361</v>
      </c>
      <c r="D170" s="242"/>
      <c r="E170" s="242"/>
      <c r="F170" s="242"/>
      <c r="G170" s="242"/>
      <c r="H170" s="218"/>
      <c r="I170" s="218"/>
      <c r="J170" s="218"/>
      <c r="K170" s="218"/>
      <c r="L170" s="218"/>
      <c r="M170" s="218"/>
      <c r="N170" s="218"/>
      <c r="O170" s="218"/>
      <c r="P170" s="218"/>
      <c r="Q170" s="218"/>
      <c r="R170" s="218"/>
      <c r="S170" s="218"/>
      <c r="T170" s="218"/>
      <c r="U170" s="218"/>
      <c r="V170" s="218"/>
      <c r="W170" s="218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 t="s">
        <v>155</v>
      </c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1" x14ac:dyDescent="0.2">
      <c r="A171" s="235">
        <v>94</v>
      </c>
      <c r="B171" s="236" t="s">
        <v>362</v>
      </c>
      <c r="C171" s="250" t="s">
        <v>363</v>
      </c>
      <c r="D171" s="237" t="s">
        <v>153</v>
      </c>
      <c r="E171" s="238">
        <v>2.1747100000000001</v>
      </c>
      <c r="F171" s="239"/>
      <c r="G171" s="240">
        <f>ROUND(E171*F171,2)</f>
        <v>0</v>
      </c>
      <c r="H171" s="239"/>
      <c r="I171" s="240">
        <f>ROUND(E171*H171,2)</f>
        <v>0</v>
      </c>
      <c r="J171" s="239"/>
      <c r="K171" s="240">
        <f>ROUND(E171*J171,2)</f>
        <v>0</v>
      </c>
      <c r="L171" s="240">
        <v>21</v>
      </c>
      <c r="M171" s="240">
        <f>G171*(1+L171/100)</f>
        <v>0</v>
      </c>
      <c r="N171" s="240">
        <v>0</v>
      </c>
      <c r="O171" s="240">
        <f>ROUND(E171*N171,2)</f>
        <v>0</v>
      </c>
      <c r="P171" s="240">
        <v>0</v>
      </c>
      <c r="Q171" s="240">
        <f>ROUND(E171*P171,2)</f>
        <v>0</v>
      </c>
      <c r="R171" s="240"/>
      <c r="S171" s="240" t="s">
        <v>117</v>
      </c>
      <c r="T171" s="241" t="s">
        <v>117</v>
      </c>
      <c r="U171" s="218">
        <v>2.6120000000000001</v>
      </c>
      <c r="V171" s="218">
        <f>ROUND(E171*U171,2)</f>
        <v>5.68</v>
      </c>
      <c r="W171" s="218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 t="s">
        <v>364</v>
      </c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ht="22.5" outlineLevel="1" x14ac:dyDescent="0.2">
      <c r="A172" s="228">
        <v>95</v>
      </c>
      <c r="B172" s="229" t="s">
        <v>365</v>
      </c>
      <c r="C172" s="248" t="s">
        <v>366</v>
      </c>
      <c r="D172" s="230" t="s">
        <v>153</v>
      </c>
      <c r="E172" s="231">
        <v>2.1747100000000001</v>
      </c>
      <c r="F172" s="232"/>
      <c r="G172" s="233">
        <f>ROUND(E172*F172,2)</f>
        <v>0</v>
      </c>
      <c r="H172" s="232"/>
      <c r="I172" s="233">
        <f>ROUND(E172*H172,2)</f>
        <v>0</v>
      </c>
      <c r="J172" s="232"/>
      <c r="K172" s="233">
        <f>ROUND(E172*J172,2)</f>
        <v>0</v>
      </c>
      <c r="L172" s="233">
        <v>21</v>
      </c>
      <c r="M172" s="233">
        <f>G172*(1+L172/100)</f>
        <v>0</v>
      </c>
      <c r="N172" s="233">
        <v>0</v>
      </c>
      <c r="O172" s="233">
        <f>ROUND(E172*N172,2)</f>
        <v>0</v>
      </c>
      <c r="P172" s="233">
        <v>0</v>
      </c>
      <c r="Q172" s="233">
        <f>ROUND(E172*P172,2)</f>
        <v>0</v>
      </c>
      <c r="R172" s="233" t="s">
        <v>367</v>
      </c>
      <c r="S172" s="233" t="s">
        <v>117</v>
      </c>
      <c r="T172" s="234" t="s">
        <v>117</v>
      </c>
      <c r="U172" s="218">
        <v>1.9720000000000002</v>
      </c>
      <c r="V172" s="218">
        <f>ROUND(E172*U172,2)</f>
        <v>4.29</v>
      </c>
      <c r="W172" s="218"/>
      <c r="X172" s="209"/>
      <c r="Y172" s="209"/>
      <c r="Z172" s="209"/>
      <c r="AA172" s="209"/>
      <c r="AB172" s="209"/>
      <c r="AC172" s="209"/>
      <c r="AD172" s="209"/>
      <c r="AE172" s="209"/>
      <c r="AF172" s="209"/>
      <c r="AG172" s="209" t="s">
        <v>364</v>
      </c>
      <c r="AH172" s="209"/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1" x14ac:dyDescent="0.2">
      <c r="A173" s="216"/>
      <c r="B173" s="217"/>
      <c r="C173" s="251" t="s">
        <v>368</v>
      </c>
      <c r="D173" s="242"/>
      <c r="E173" s="242"/>
      <c r="F173" s="242"/>
      <c r="G173" s="242"/>
      <c r="H173" s="218"/>
      <c r="I173" s="218"/>
      <c r="J173" s="218"/>
      <c r="K173" s="218"/>
      <c r="L173" s="218"/>
      <c r="M173" s="218"/>
      <c r="N173" s="218"/>
      <c r="O173" s="218"/>
      <c r="P173" s="218"/>
      <c r="Q173" s="218"/>
      <c r="R173" s="218"/>
      <c r="S173" s="218"/>
      <c r="T173" s="218"/>
      <c r="U173" s="218"/>
      <c r="V173" s="218"/>
      <c r="W173" s="218"/>
      <c r="X173" s="209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155</v>
      </c>
      <c r="AH173" s="209"/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45" t="str">
        <f>C173</f>
        <v>nebo vybouraných hmot nošením nebo přehazováním k místu nakládky přístupnému normálním dopravním prostředkům,</v>
      </c>
      <c r="BB173" s="209"/>
      <c r="BC173" s="209"/>
      <c r="BD173" s="209"/>
      <c r="BE173" s="209"/>
      <c r="BF173" s="209"/>
      <c r="BG173" s="209"/>
      <c r="BH173" s="209"/>
    </row>
    <row r="174" spans="1:60" outlineLevel="1" x14ac:dyDescent="0.2">
      <c r="A174" s="235">
        <v>96</v>
      </c>
      <c r="B174" s="236" t="s">
        <v>369</v>
      </c>
      <c r="C174" s="250" t="s">
        <v>370</v>
      </c>
      <c r="D174" s="237" t="s">
        <v>153</v>
      </c>
      <c r="E174" s="238">
        <v>2.1747100000000001</v>
      </c>
      <c r="F174" s="239"/>
      <c r="G174" s="240">
        <f>ROUND(E174*F174,2)</f>
        <v>0</v>
      </c>
      <c r="H174" s="239"/>
      <c r="I174" s="240">
        <f>ROUND(E174*H174,2)</f>
        <v>0</v>
      </c>
      <c r="J174" s="239"/>
      <c r="K174" s="240">
        <f>ROUND(E174*J174,2)</f>
        <v>0</v>
      </c>
      <c r="L174" s="240">
        <v>21</v>
      </c>
      <c r="M174" s="240">
        <f>G174*(1+L174/100)</f>
        <v>0</v>
      </c>
      <c r="N174" s="240">
        <v>0</v>
      </c>
      <c r="O174" s="240">
        <f>ROUND(E174*N174,2)</f>
        <v>0</v>
      </c>
      <c r="P174" s="240">
        <v>0</v>
      </c>
      <c r="Q174" s="240">
        <f>ROUND(E174*P174,2)</f>
        <v>0</v>
      </c>
      <c r="R174" s="240" t="s">
        <v>349</v>
      </c>
      <c r="S174" s="240" t="s">
        <v>117</v>
      </c>
      <c r="T174" s="241" t="s">
        <v>117</v>
      </c>
      <c r="U174" s="218">
        <v>0.49000000000000005</v>
      </c>
      <c r="V174" s="218">
        <f>ROUND(E174*U174,2)</f>
        <v>1.07</v>
      </c>
      <c r="W174" s="218"/>
      <c r="X174" s="209"/>
      <c r="Y174" s="209"/>
      <c r="Z174" s="209"/>
      <c r="AA174" s="209"/>
      <c r="AB174" s="209"/>
      <c r="AC174" s="209"/>
      <c r="AD174" s="209"/>
      <c r="AE174" s="209"/>
      <c r="AF174" s="209"/>
      <c r="AG174" s="209" t="s">
        <v>364</v>
      </c>
      <c r="AH174" s="209"/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1" x14ac:dyDescent="0.2">
      <c r="A175" s="235">
        <v>97</v>
      </c>
      <c r="B175" s="236" t="s">
        <v>371</v>
      </c>
      <c r="C175" s="250" t="s">
        <v>372</v>
      </c>
      <c r="D175" s="237" t="s">
        <v>153</v>
      </c>
      <c r="E175" s="238">
        <v>6.5241300000000004</v>
      </c>
      <c r="F175" s="239"/>
      <c r="G175" s="240">
        <f>ROUND(E175*F175,2)</f>
        <v>0</v>
      </c>
      <c r="H175" s="239"/>
      <c r="I175" s="240">
        <f>ROUND(E175*H175,2)</f>
        <v>0</v>
      </c>
      <c r="J175" s="239"/>
      <c r="K175" s="240">
        <f>ROUND(E175*J175,2)</f>
        <v>0</v>
      </c>
      <c r="L175" s="240">
        <v>21</v>
      </c>
      <c r="M175" s="240">
        <f>G175*(1+L175/100)</f>
        <v>0</v>
      </c>
      <c r="N175" s="240">
        <v>0</v>
      </c>
      <c r="O175" s="240">
        <f>ROUND(E175*N175,2)</f>
        <v>0</v>
      </c>
      <c r="P175" s="240">
        <v>0</v>
      </c>
      <c r="Q175" s="240">
        <f>ROUND(E175*P175,2)</f>
        <v>0</v>
      </c>
      <c r="R175" s="240" t="s">
        <v>349</v>
      </c>
      <c r="S175" s="240" t="s">
        <v>117</v>
      </c>
      <c r="T175" s="241" t="s">
        <v>117</v>
      </c>
      <c r="U175" s="218">
        <v>0</v>
      </c>
      <c r="V175" s="218">
        <f>ROUND(E175*U175,2)</f>
        <v>0</v>
      </c>
      <c r="W175" s="218"/>
      <c r="X175" s="209"/>
      <c r="Y175" s="209"/>
      <c r="Z175" s="209"/>
      <c r="AA175" s="209"/>
      <c r="AB175" s="209"/>
      <c r="AC175" s="209"/>
      <c r="AD175" s="209"/>
      <c r="AE175" s="209"/>
      <c r="AF175" s="209"/>
      <c r="AG175" s="209" t="s">
        <v>364</v>
      </c>
      <c r="AH175" s="209"/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ht="22.5" outlineLevel="1" x14ac:dyDescent="0.2">
      <c r="A176" s="228">
        <v>98</v>
      </c>
      <c r="B176" s="229" t="s">
        <v>373</v>
      </c>
      <c r="C176" s="248" t="s">
        <v>374</v>
      </c>
      <c r="D176" s="230" t="s">
        <v>153</v>
      </c>
      <c r="E176" s="231">
        <v>2.1747100000000001</v>
      </c>
      <c r="F176" s="232"/>
      <c r="G176" s="233">
        <f>ROUND(E176*F176,2)</f>
        <v>0</v>
      </c>
      <c r="H176" s="232"/>
      <c r="I176" s="233">
        <f>ROUND(E176*H176,2)</f>
        <v>0</v>
      </c>
      <c r="J176" s="232"/>
      <c r="K176" s="233">
        <f>ROUND(E176*J176,2)</f>
        <v>0</v>
      </c>
      <c r="L176" s="233">
        <v>21</v>
      </c>
      <c r="M176" s="233">
        <f>G176*(1+L176/100)</f>
        <v>0</v>
      </c>
      <c r="N176" s="233">
        <v>0</v>
      </c>
      <c r="O176" s="233">
        <f>ROUND(E176*N176,2)</f>
        <v>0</v>
      </c>
      <c r="P176" s="233">
        <v>0</v>
      </c>
      <c r="Q176" s="233">
        <f>ROUND(E176*P176,2)</f>
        <v>0</v>
      </c>
      <c r="R176" s="233" t="s">
        <v>367</v>
      </c>
      <c r="S176" s="233" t="s">
        <v>117</v>
      </c>
      <c r="T176" s="234" t="s">
        <v>117</v>
      </c>
      <c r="U176" s="218">
        <v>0.83200000000000007</v>
      </c>
      <c r="V176" s="218">
        <f>ROUND(E176*U176,2)</f>
        <v>1.81</v>
      </c>
      <c r="W176" s="218"/>
      <c r="X176" s="209"/>
      <c r="Y176" s="209"/>
      <c r="Z176" s="209"/>
      <c r="AA176" s="209"/>
      <c r="AB176" s="209"/>
      <c r="AC176" s="209"/>
      <c r="AD176" s="209"/>
      <c r="AE176" s="209"/>
      <c r="AF176" s="209"/>
      <c r="AG176" s="209" t="s">
        <v>364</v>
      </c>
      <c r="AH176" s="209"/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 x14ac:dyDescent="0.2">
      <c r="A177" s="216"/>
      <c r="B177" s="217"/>
      <c r="C177" s="251" t="s">
        <v>375</v>
      </c>
      <c r="D177" s="242"/>
      <c r="E177" s="242"/>
      <c r="F177" s="242"/>
      <c r="G177" s="242"/>
      <c r="H177" s="218"/>
      <c r="I177" s="218"/>
      <c r="J177" s="218"/>
      <c r="K177" s="218"/>
      <c r="L177" s="218"/>
      <c r="M177" s="218"/>
      <c r="N177" s="218"/>
      <c r="O177" s="218"/>
      <c r="P177" s="218"/>
      <c r="Q177" s="218"/>
      <c r="R177" s="218"/>
      <c r="S177" s="218"/>
      <c r="T177" s="218"/>
      <c r="U177" s="218"/>
      <c r="V177" s="218"/>
      <c r="W177" s="218"/>
      <c r="X177" s="209"/>
      <c r="Y177" s="209"/>
      <c r="Z177" s="209"/>
      <c r="AA177" s="209"/>
      <c r="AB177" s="209"/>
      <c r="AC177" s="209"/>
      <c r="AD177" s="209"/>
      <c r="AE177" s="209"/>
      <c r="AF177" s="209"/>
      <c r="AG177" s="209" t="s">
        <v>155</v>
      </c>
      <c r="AH177" s="209"/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45" t="str">
        <f>C177</f>
        <v>nebo vybouraných hmot nošením nebo přehazováním k místu nakládky přístupnému normálním dopravním prostředkům do 10 m,</v>
      </c>
      <c r="BB177" s="209"/>
      <c r="BC177" s="209"/>
      <c r="BD177" s="209"/>
      <c r="BE177" s="209"/>
      <c r="BF177" s="209"/>
      <c r="BG177" s="209"/>
      <c r="BH177" s="209"/>
    </row>
    <row r="178" spans="1:60" ht="22.5" outlineLevel="1" x14ac:dyDescent="0.2">
      <c r="A178" s="228">
        <v>99</v>
      </c>
      <c r="B178" s="229" t="s">
        <v>376</v>
      </c>
      <c r="C178" s="248" t="s">
        <v>377</v>
      </c>
      <c r="D178" s="230" t="s">
        <v>153</v>
      </c>
      <c r="E178" s="231">
        <v>2.1747100000000001</v>
      </c>
      <c r="F178" s="232"/>
      <c r="G178" s="233">
        <f>ROUND(E178*F178,2)</f>
        <v>0</v>
      </c>
      <c r="H178" s="232"/>
      <c r="I178" s="233">
        <f>ROUND(E178*H178,2)</f>
        <v>0</v>
      </c>
      <c r="J178" s="232"/>
      <c r="K178" s="233">
        <f>ROUND(E178*J178,2)</f>
        <v>0</v>
      </c>
      <c r="L178" s="233">
        <v>21</v>
      </c>
      <c r="M178" s="233">
        <f>G178*(1+L178/100)</f>
        <v>0</v>
      </c>
      <c r="N178" s="233">
        <v>0</v>
      </c>
      <c r="O178" s="233">
        <f>ROUND(E178*N178,2)</f>
        <v>0</v>
      </c>
      <c r="P178" s="233">
        <v>0</v>
      </c>
      <c r="Q178" s="233">
        <f>ROUND(E178*P178,2)</f>
        <v>0</v>
      </c>
      <c r="R178" s="233" t="s">
        <v>367</v>
      </c>
      <c r="S178" s="233" t="s">
        <v>117</v>
      </c>
      <c r="T178" s="234" t="s">
        <v>117</v>
      </c>
      <c r="U178" s="218">
        <v>0.36000000000000004</v>
      </c>
      <c r="V178" s="218">
        <f>ROUND(E178*U178,2)</f>
        <v>0.78</v>
      </c>
      <c r="W178" s="218"/>
      <c r="X178" s="209"/>
      <c r="Y178" s="209"/>
      <c r="Z178" s="209"/>
      <c r="AA178" s="209"/>
      <c r="AB178" s="209"/>
      <c r="AC178" s="209"/>
      <c r="AD178" s="209"/>
      <c r="AE178" s="209"/>
      <c r="AF178" s="209"/>
      <c r="AG178" s="209" t="s">
        <v>364</v>
      </c>
      <c r="AH178" s="209"/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 x14ac:dyDescent="0.2">
      <c r="A179" s="216"/>
      <c r="B179" s="217"/>
      <c r="C179" s="251" t="s">
        <v>375</v>
      </c>
      <c r="D179" s="242"/>
      <c r="E179" s="242"/>
      <c r="F179" s="242"/>
      <c r="G179" s="242"/>
      <c r="H179" s="218"/>
      <c r="I179" s="218"/>
      <c r="J179" s="218"/>
      <c r="K179" s="218"/>
      <c r="L179" s="218"/>
      <c r="M179" s="218"/>
      <c r="N179" s="218"/>
      <c r="O179" s="218"/>
      <c r="P179" s="218"/>
      <c r="Q179" s="218"/>
      <c r="R179" s="218"/>
      <c r="S179" s="218"/>
      <c r="T179" s="218"/>
      <c r="U179" s="218"/>
      <c r="V179" s="218"/>
      <c r="W179" s="218"/>
      <c r="X179" s="209"/>
      <c r="Y179" s="209"/>
      <c r="Z179" s="209"/>
      <c r="AA179" s="209"/>
      <c r="AB179" s="209"/>
      <c r="AC179" s="209"/>
      <c r="AD179" s="209"/>
      <c r="AE179" s="209"/>
      <c r="AF179" s="209"/>
      <c r="AG179" s="209" t="s">
        <v>155</v>
      </c>
      <c r="AH179" s="209"/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45" t="str">
        <f>C179</f>
        <v>nebo vybouraných hmot nošením nebo přehazováním k místu nakládky přístupnému normálním dopravním prostředkům do 10 m,</v>
      </c>
      <c r="BB179" s="209"/>
      <c r="BC179" s="209"/>
      <c r="BD179" s="209"/>
      <c r="BE179" s="209"/>
      <c r="BF179" s="209"/>
      <c r="BG179" s="209"/>
      <c r="BH179" s="209"/>
    </row>
    <row r="180" spans="1:60" x14ac:dyDescent="0.2">
      <c r="A180" s="222" t="s">
        <v>111</v>
      </c>
      <c r="B180" s="223" t="s">
        <v>84</v>
      </c>
      <c r="C180" s="247" t="s">
        <v>27</v>
      </c>
      <c r="D180" s="224"/>
      <c r="E180" s="225"/>
      <c r="F180" s="226"/>
      <c r="G180" s="226">
        <f>SUMIF(AG181:AG183,"&lt;&gt;NOR",G181:G183)</f>
        <v>0</v>
      </c>
      <c r="H180" s="226"/>
      <c r="I180" s="226">
        <f>SUM(I181:I183)</f>
        <v>0</v>
      </c>
      <c r="J180" s="226"/>
      <c r="K180" s="226">
        <f>SUM(K181:K183)</f>
        <v>0</v>
      </c>
      <c r="L180" s="226"/>
      <c r="M180" s="226">
        <f>SUM(M181:M183)</f>
        <v>0</v>
      </c>
      <c r="N180" s="226"/>
      <c r="O180" s="226">
        <f>SUM(O181:O183)</f>
        <v>0</v>
      </c>
      <c r="P180" s="226"/>
      <c r="Q180" s="226">
        <f>SUM(Q181:Q183)</f>
        <v>0</v>
      </c>
      <c r="R180" s="226"/>
      <c r="S180" s="226"/>
      <c r="T180" s="227"/>
      <c r="U180" s="221"/>
      <c r="V180" s="221">
        <f>SUM(V181:V183)</f>
        <v>0</v>
      </c>
      <c r="W180" s="221"/>
      <c r="AG180" t="s">
        <v>112</v>
      </c>
    </row>
    <row r="181" spans="1:60" outlineLevel="1" x14ac:dyDescent="0.2">
      <c r="A181" s="235">
        <v>100</v>
      </c>
      <c r="B181" s="236" t="s">
        <v>378</v>
      </c>
      <c r="C181" s="250" t="s">
        <v>379</v>
      </c>
      <c r="D181" s="237" t="s">
        <v>380</v>
      </c>
      <c r="E181" s="238">
        <v>1</v>
      </c>
      <c r="F181" s="239"/>
      <c r="G181" s="240">
        <f>ROUND(E181*F181,2)</f>
        <v>0</v>
      </c>
      <c r="H181" s="239"/>
      <c r="I181" s="240">
        <f>ROUND(E181*H181,2)</f>
        <v>0</v>
      </c>
      <c r="J181" s="239"/>
      <c r="K181" s="240">
        <f>ROUND(E181*J181,2)</f>
        <v>0</v>
      </c>
      <c r="L181" s="240">
        <v>21</v>
      </c>
      <c r="M181" s="240">
        <f>G181*(1+L181/100)</f>
        <v>0</v>
      </c>
      <c r="N181" s="240">
        <v>0</v>
      </c>
      <c r="O181" s="240">
        <f>ROUND(E181*N181,2)</f>
        <v>0</v>
      </c>
      <c r="P181" s="240">
        <v>0</v>
      </c>
      <c r="Q181" s="240">
        <f>ROUND(E181*P181,2)</f>
        <v>0</v>
      </c>
      <c r="R181" s="240"/>
      <c r="S181" s="240" t="s">
        <v>117</v>
      </c>
      <c r="T181" s="241" t="s">
        <v>340</v>
      </c>
      <c r="U181" s="218">
        <v>0</v>
      </c>
      <c r="V181" s="218">
        <f>ROUND(E181*U181,2)</f>
        <v>0</v>
      </c>
      <c r="W181" s="218"/>
      <c r="X181" s="209"/>
      <c r="Y181" s="209"/>
      <c r="Z181" s="209"/>
      <c r="AA181" s="209"/>
      <c r="AB181" s="209"/>
      <c r="AC181" s="209"/>
      <c r="AD181" s="209"/>
      <c r="AE181" s="209"/>
      <c r="AF181" s="209"/>
      <c r="AG181" s="209" t="s">
        <v>381</v>
      </c>
      <c r="AH181" s="209"/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">
      <c r="A182" s="235">
        <v>101</v>
      </c>
      <c r="B182" s="236" t="s">
        <v>382</v>
      </c>
      <c r="C182" s="250" t="s">
        <v>383</v>
      </c>
      <c r="D182" s="237" t="s">
        <v>380</v>
      </c>
      <c r="E182" s="238">
        <v>1</v>
      </c>
      <c r="F182" s="239"/>
      <c r="G182" s="240">
        <f>ROUND(E182*F182,2)</f>
        <v>0</v>
      </c>
      <c r="H182" s="239"/>
      <c r="I182" s="240">
        <f>ROUND(E182*H182,2)</f>
        <v>0</v>
      </c>
      <c r="J182" s="239"/>
      <c r="K182" s="240">
        <f>ROUND(E182*J182,2)</f>
        <v>0</v>
      </c>
      <c r="L182" s="240">
        <v>21</v>
      </c>
      <c r="M182" s="240">
        <f>G182*(1+L182/100)</f>
        <v>0</v>
      </c>
      <c r="N182" s="240">
        <v>0</v>
      </c>
      <c r="O182" s="240">
        <f>ROUND(E182*N182,2)</f>
        <v>0</v>
      </c>
      <c r="P182" s="240">
        <v>0</v>
      </c>
      <c r="Q182" s="240">
        <f>ROUND(E182*P182,2)</f>
        <v>0</v>
      </c>
      <c r="R182" s="240"/>
      <c r="S182" s="240" t="s">
        <v>117</v>
      </c>
      <c r="T182" s="241" t="s">
        <v>340</v>
      </c>
      <c r="U182" s="218">
        <v>0</v>
      </c>
      <c r="V182" s="218">
        <f>ROUND(E182*U182,2)</f>
        <v>0</v>
      </c>
      <c r="W182" s="218"/>
      <c r="X182" s="209"/>
      <c r="Y182" s="209"/>
      <c r="Z182" s="209"/>
      <c r="AA182" s="209"/>
      <c r="AB182" s="209"/>
      <c r="AC182" s="209"/>
      <c r="AD182" s="209"/>
      <c r="AE182" s="209"/>
      <c r="AF182" s="209"/>
      <c r="AG182" s="209" t="s">
        <v>384</v>
      </c>
      <c r="AH182" s="209"/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1" x14ac:dyDescent="0.2">
      <c r="A183" s="235">
        <v>102</v>
      </c>
      <c r="B183" s="236" t="s">
        <v>385</v>
      </c>
      <c r="C183" s="250" t="s">
        <v>386</v>
      </c>
      <c r="D183" s="237" t="s">
        <v>380</v>
      </c>
      <c r="E183" s="238">
        <v>1</v>
      </c>
      <c r="F183" s="239"/>
      <c r="G183" s="240">
        <f>ROUND(E183*F183,2)</f>
        <v>0</v>
      </c>
      <c r="H183" s="239"/>
      <c r="I183" s="240">
        <f>ROUND(E183*H183,2)</f>
        <v>0</v>
      </c>
      <c r="J183" s="239"/>
      <c r="K183" s="240">
        <f>ROUND(E183*J183,2)</f>
        <v>0</v>
      </c>
      <c r="L183" s="240">
        <v>21</v>
      </c>
      <c r="M183" s="240">
        <f>G183*(1+L183/100)</f>
        <v>0</v>
      </c>
      <c r="N183" s="240">
        <v>0</v>
      </c>
      <c r="O183" s="240">
        <f>ROUND(E183*N183,2)</f>
        <v>0</v>
      </c>
      <c r="P183" s="240">
        <v>0</v>
      </c>
      <c r="Q183" s="240">
        <f>ROUND(E183*P183,2)</f>
        <v>0</v>
      </c>
      <c r="R183" s="240"/>
      <c r="S183" s="240" t="s">
        <v>117</v>
      </c>
      <c r="T183" s="241" t="s">
        <v>340</v>
      </c>
      <c r="U183" s="218">
        <v>0</v>
      </c>
      <c r="V183" s="218">
        <f>ROUND(E183*U183,2)</f>
        <v>0</v>
      </c>
      <c r="W183" s="218"/>
      <c r="X183" s="209"/>
      <c r="Y183" s="209"/>
      <c r="Z183" s="209"/>
      <c r="AA183" s="209"/>
      <c r="AB183" s="209"/>
      <c r="AC183" s="209"/>
      <c r="AD183" s="209"/>
      <c r="AE183" s="209"/>
      <c r="AF183" s="209"/>
      <c r="AG183" s="209" t="s">
        <v>381</v>
      </c>
      <c r="AH183" s="209"/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x14ac:dyDescent="0.2">
      <c r="A184" s="222" t="s">
        <v>111</v>
      </c>
      <c r="B184" s="223" t="s">
        <v>85</v>
      </c>
      <c r="C184" s="247" t="s">
        <v>28</v>
      </c>
      <c r="D184" s="224"/>
      <c r="E184" s="225"/>
      <c r="F184" s="226"/>
      <c r="G184" s="226">
        <f>SUMIF(AG185:AG186,"&lt;&gt;NOR",G185:G186)</f>
        <v>0</v>
      </c>
      <c r="H184" s="226"/>
      <c r="I184" s="226">
        <f>SUM(I185:I186)</f>
        <v>0</v>
      </c>
      <c r="J184" s="226"/>
      <c r="K184" s="226">
        <f>SUM(K185:K186)</f>
        <v>0</v>
      </c>
      <c r="L184" s="226"/>
      <c r="M184" s="226">
        <f>SUM(M185:M186)</f>
        <v>0</v>
      </c>
      <c r="N184" s="226"/>
      <c r="O184" s="226">
        <f>SUM(O185:O186)</f>
        <v>0</v>
      </c>
      <c r="P184" s="226"/>
      <c r="Q184" s="226">
        <f>SUM(Q185:Q186)</f>
        <v>0</v>
      </c>
      <c r="R184" s="226"/>
      <c r="S184" s="226"/>
      <c r="T184" s="227"/>
      <c r="U184" s="221"/>
      <c r="V184" s="221">
        <f>SUM(V185:V186)</f>
        <v>0</v>
      </c>
      <c r="W184" s="221"/>
      <c r="AG184" t="s">
        <v>112</v>
      </c>
    </row>
    <row r="185" spans="1:60" outlineLevel="1" x14ac:dyDescent="0.2">
      <c r="A185" s="228">
        <v>103</v>
      </c>
      <c r="B185" s="229" t="s">
        <v>387</v>
      </c>
      <c r="C185" s="248" t="s">
        <v>388</v>
      </c>
      <c r="D185" s="230" t="s">
        <v>380</v>
      </c>
      <c r="E185" s="231">
        <v>1</v>
      </c>
      <c r="F185" s="232"/>
      <c r="G185" s="233">
        <f>ROUND(E185*F185,2)</f>
        <v>0</v>
      </c>
      <c r="H185" s="232"/>
      <c r="I185" s="233">
        <f>ROUND(E185*H185,2)</f>
        <v>0</v>
      </c>
      <c r="J185" s="232"/>
      <c r="K185" s="233">
        <f>ROUND(E185*J185,2)</f>
        <v>0</v>
      </c>
      <c r="L185" s="233">
        <v>21</v>
      </c>
      <c r="M185" s="233">
        <f>G185*(1+L185/100)</f>
        <v>0</v>
      </c>
      <c r="N185" s="233">
        <v>0</v>
      </c>
      <c r="O185" s="233">
        <f>ROUND(E185*N185,2)</f>
        <v>0</v>
      </c>
      <c r="P185" s="233">
        <v>0</v>
      </c>
      <c r="Q185" s="233">
        <f>ROUND(E185*P185,2)</f>
        <v>0</v>
      </c>
      <c r="R185" s="233"/>
      <c r="S185" s="233" t="s">
        <v>183</v>
      </c>
      <c r="T185" s="234" t="s">
        <v>340</v>
      </c>
      <c r="U185" s="218">
        <v>0</v>
      </c>
      <c r="V185" s="218">
        <f>ROUND(E185*U185,2)</f>
        <v>0</v>
      </c>
      <c r="W185" s="218"/>
      <c r="X185" s="209"/>
      <c r="Y185" s="209"/>
      <c r="Z185" s="209"/>
      <c r="AA185" s="209"/>
      <c r="AB185" s="209"/>
      <c r="AC185" s="209"/>
      <c r="AD185" s="209"/>
      <c r="AE185" s="209"/>
      <c r="AF185" s="209"/>
      <c r="AG185" s="209" t="s">
        <v>389</v>
      </c>
      <c r="AH185" s="209"/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1" x14ac:dyDescent="0.2">
      <c r="A186" s="216"/>
      <c r="B186" s="217"/>
      <c r="C186" s="249" t="s">
        <v>390</v>
      </c>
      <c r="D186" s="219"/>
      <c r="E186" s="220">
        <v>1</v>
      </c>
      <c r="F186" s="218"/>
      <c r="G186" s="218"/>
      <c r="H186" s="218"/>
      <c r="I186" s="218"/>
      <c r="J186" s="218"/>
      <c r="K186" s="218"/>
      <c r="L186" s="218"/>
      <c r="M186" s="218"/>
      <c r="N186" s="218"/>
      <c r="O186" s="218"/>
      <c r="P186" s="218"/>
      <c r="Q186" s="218"/>
      <c r="R186" s="218"/>
      <c r="S186" s="218"/>
      <c r="T186" s="218"/>
      <c r="U186" s="218"/>
      <c r="V186" s="218"/>
      <c r="W186" s="218"/>
      <c r="X186" s="209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120</v>
      </c>
      <c r="AH186" s="209">
        <v>0</v>
      </c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x14ac:dyDescent="0.2">
      <c r="A187" s="5"/>
      <c r="B187" s="6"/>
      <c r="C187" s="254"/>
      <c r="D187" s="8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AE187">
        <v>15</v>
      </c>
      <c r="AF187">
        <v>21</v>
      </c>
    </row>
    <row r="188" spans="1:60" x14ac:dyDescent="0.2">
      <c r="A188" s="212"/>
      <c r="B188" s="213" t="s">
        <v>29</v>
      </c>
      <c r="C188" s="255"/>
      <c r="D188" s="214"/>
      <c r="E188" s="215"/>
      <c r="F188" s="215"/>
      <c r="G188" s="246">
        <f>G8+G32+G58+G98+G135+G153+G162+G180+G184</f>
        <v>0</v>
      </c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AE188">
        <f>SUMIF(L7:L186,AE187,G7:G186)</f>
        <v>0</v>
      </c>
      <c r="AF188">
        <f>SUMIF(L7:L186,AF187,G7:G186)</f>
        <v>0</v>
      </c>
      <c r="AG188" t="s">
        <v>391</v>
      </c>
    </row>
    <row r="189" spans="1:60" x14ac:dyDescent="0.2">
      <c r="C189" s="256"/>
      <c r="D189" s="193"/>
      <c r="AG189" t="s">
        <v>392</v>
      </c>
    </row>
    <row r="190" spans="1:60" x14ac:dyDescent="0.2">
      <c r="D190" s="193"/>
    </row>
    <row r="191" spans="1:60" x14ac:dyDescent="0.2">
      <c r="D191" s="193"/>
    </row>
    <row r="192" spans="1:60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sheetProtection algorithmName="SHA-512" hashValue="iFzHEPyC3KaXfrMWrciQvUET1LrCzzKFBPyk9icFonL9dYjEFgbtnBHB2E5FjoffPwHbBmEp8BCQ1Jt9TYhS6Q==" saltValue="BfOeBnUGjx55zVNRlqVQxQ==" spinCount="100000" sheet="1"/>
  <mergeCells count="31">
    <mergeCell ref="C179:G179"/>
    <mergeCell ref="C127:G127"/>
    <mergeCell ref="C134:G134"/>
    <mergeCell ref="C161:G161"/>
    <mergeCell ref="C170:G170"/>
    <mergeCell ref="C173:G173"/>
    <mergeCell ref="C177:G177"/>
    <mergeCell ref="C104:G104"/>
    <mergeCell ref="C107:G107"/>
    <mergeCell ref="C110:G110"/>
    <mergeCell ref="C113:G113"/>
    <mergeCell ref="C118:G118"/>
    <mergeCell ref="C122:G122"/>
    <mergeCell ref="C80:G80"/>
    <mergeCell ref="C83:G83"/>
    <mergeCell ref="C88:G88"/>
    <mergeCell ref="C97:G97"/>
    <mergeCell ref="C100:G100"/>
    <mergeCell ref="C101:G101"/>
    <mergeCell ref="C57:G57"/>
    <mergeCell ref="C65:G65"/>
    <mergeCell ref="C69:G69"/>
    <mergeCell ref="C72:G72"/>
    <mergeCell ref="C76:G76"/>
    <mergeCell ref="C79:G79"/>
    <mergeCell ref="A1:G1"/>
    <mergeCell ref="C2:G2"/>
    <mergeCell ref="C3:G3"/>
    <mergeCell ref="C4:G4"/>
    <mergeCell ref="C31:G31"/>
    <mergeCell ref="C38:G3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'01 001 Pol'!Názvy_tisku</vt:lpstr>
      <vt:lpstr>oadresa</vt:lpstr>
      <vt:lpstr>Stavba!Objednatel</vt:lpstr>
      <vt:lpstr>Stavba!Objekt</vt:lpstr>
      <vt:lpstr>'01 001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Precision</cp:lastModifiedBy>
  <cp:lastPrinted>2014-02-28T09:52:57Z</cp:lastPrinted>
  <dcterms:created xsi:type="dcterms:W3CDTF">2009-04-08T07:15:50Z</dcterms:created>
  <dcterms:modified xsi:type="dcterms:W3CDTF">2018-05-15T09:03:02Z</dcterms:modified>
</cp:coreProperties>
</file>